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X:\Health\ResearchProjects\JBilzon\RC-FH1136 - IAA Amputee Prosthetics Project\RESULTS\VALIDITY SECTIONS\"/>
    </mc:Choice>
  </mc:AlternateContent>
  <bookViews>
    <workbookView xWindow="-105" yWindow="0" windowWidth="25695" windowHeight="15015" activeTab="1"/>
  </bookViews>
  <sheets>
    <sheet name=" 10 models" sheetId="3" r:id="rId1"/>
    <sheet name=" 10 contours" sheetId="7" r:id="rId2"/>
    <sheet name="Sheet2" sheetId="2" r:id="rId3"/>
  </sheet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9" i="3" l="1"/>
  <c r="F59" i="3"/>
  <c r="J59" i="3"/>
  <c r="O59" i="3"/>
  <c r="E60" i="3"/>
  <c r="F60" i="3"/>
  <c r="J60" i="3"/>
  <c r="O60" i="3"/>
  <c r="E61" i="3"/>
  <c r="J61" i="3" s="1"/>
  <c r="F61" i="3"/>
  <c r="O61" i="3"/>
  <c r="E9" i="7" l="1"/>
  <c r="J9" i="7" s="1"/>
  <c r="F9" i="7"/>
  <c r="O9" i="7"/>
  <c r="O70" i="7"/>
  <c r="F68" i="7"/>
  <c r="F69" i="7"/>
  <c r="F70" i="7"/>
  <c r="E68" i="7"/>
  <c r="J68" i="7" s="1"/>
  <c r="E69" i="7"/>
  <c r="J69" i="7" s="1"/>
  <c r="E70" i="7"/>
  <c r="J70" i="7" s="1"/>
  <c r="O58" i="3"/>
  <c r="O62" i="3"/>
  <c r="O63" i="3"/>
  <c r="O64" i="3"/>
  <c r="F62" i="3"/>
  <c r="F63" i="3"/>
  <c r="F64" i="3"/>
  <c r="B65" i="3"/>
  <c r="E58" i="3"/>
  <c r="E62" i="3"/>
  <c r="J62" i="3" s="1"/>
  <c r="E63" i="3"/>
  <c r="J63" i="3" s="1"/>
  <c r="E64" i="3"/>
  <c r="J64" i="3" s="1"/>
  <c r="O53" i="3"/>
  <c r="O54" i="3"/>
  <c r="O55" i="3"/>
  <c r="O56" i="3"/>
  <c r="F53" i="3"/>
  <c r="F54" i="3"/>
  <c r="F55" i="3"/>
  <c r="E48" i="3"/>
  <c r="E49" i="3"/>
  <c r="E50" i="3"/>
  <c r="E51" i="3"/>
  <c r="E52" i="3"/>
  <c r="E53" i="3"/>
  <c r="J53" i="3" s="1"/>
  <c r="E54" i="3"/>
  <c r="J54" i="3" s="1"/>
  <c r="E55" i="3"/>
  <c r="J55" i="3" s="1"/>
  <c r="E56" i="3"/>
  <c r="E57" i="3"/>
  <c r="O63" i="7"/>
  <c r="O64" i="7"/>
  <c r="O65" i="7"/>
  <c r="O66" i="7"/>
  <c r="O67" i="7"/>
  <c r="O68" i="7"/>
  <c r="F64" i="7"/>
  <c r="F65" i="7"/>
  <c r="F66" i="7"/>
  <c r="F67" i="7"/>
  <c r="E64" i="7"/>
  <c r="J64" i="7" s="1"/>
  <c r="E65" i="7"/>
  <c r="J65" i="7" s="1"/>
  <c r="E66" i="7"/>
  <c r="J66" i="7" s="1"/>
  <c r="E67" i="7"/>
  <c r="J67" i="7" s="1"/>
  <c r="E5" i="7" l="1"/>
  <c r="J5" i="7" s="1"/>
  <c r="F5" i="7"/>
  <c r="O5" i="7"/>
  <c r="E10" i="7"/>
  <c r="J10" i="7" s="1"/>
  <c r="F10" i="7"/>
  <c r="O10" i="7"/>
  <c r="E16" i="7"/>
  <c r="J16" i="7" s="1"/>
  <c r="F16" i="7"/>
  <c r="O16" i="7"/>
  <c r="O69" i="7"/>
  <c r="E63" i="7"/>
  <c r="F63" i="7"/>
  <c r="O62" i="7" l="1"/>
  <c r="F61" i="7"/>
  <c r="F62" i="7"/>
  <c r="E62" i="7"/>
  <c r="J62" i="7" s="1"/>
  <c r="J63" i="7"/>
  <c r="N75" i="7"/>
  <c r="B71" i="7"/>
  <c r="O61" i="7"/>
  <c r="E61" i="7"/>
  <c r="J61" i="7" s="1"/>
  <c r="O60" i="7"/>
  <c r="F60" i="7"/>
  <c r="E60" i="7"/>
  <c r="J60" i="7" s="1"/>
  <c r="O59" i="7"/>
  <c r="F59" i="7"/>
  <c r="E59" i="7"/>
  <c r="J59" i="7" s="1"/>
  <c r="O58" i="7"/>
  <c r="F58" i="7"/>
  <c r="E58" i="7"/>
  <c r="J58" i="7" s="1"/>
  <c r="O57" i="7"/>
  <c r="F57" i="7"/>
  <c r="E57" i="7"/>
  <c r="J57" i="7" s="1"/>
  <c r="O56" i="7"/>
  <c r="F56" i="7"/>
  <c r="E56" i="7"/>
  <c r="J56" i="7" s="1"/>
  <c r="O55" i="7"/>
  <c r="F55" i="7"/>
  <c r="E55" i="7"/>
  <c r="J55" i="7" s="1"/>
  <c r="O54" i="7"/>
  <c r="F54" i="7"/>
  <c r="E54" i="7"/>
  <c r="J54" i="7" s="1"/>
  <c r="O53" i="7"/>
  <c r="F53" i="7"/>
  <c r="E53" i="7"/>
  <c r="J53" i="7" s="1"/>
  <c r="O52" i="7"/>
  <c r="F52" i="7"/>
  <c r="E52" i="7"/>
  <c r="J52" i="7" s="1"/>
  <c r="O51" i="7"/>
  <c r="F51" i="7"/>
  <c r="E51" i="7"/>
  <c r="J51" i="7" s="1"/>
  <c r="O50" i="7"/>
  <c r="F50" i="7"/>
  <c r="E50" i="7"/>
  <c r="J50" i="7" s="1"/>
  <c r="O49" i="7"/>
  <c r="F49" i="7"/>
  <c r="E49" i="7"/>
  <c r="J49" i="7" s="1"/>
  <c r="O48" i="7"/>
  <c r="F48" i="7"/>
  <c r="E48" i="7"/>
  <c r="J48" i="7" s="1"/>
  <c r="O47" i="7"/>
  <c r="F47" i="7"/>
  <c r="E47" i="7"/>
  <c r="J47" i="7" s="1"/>
  <c r="O46" i="7"/>
  <c r="F46" i="7"/>
  <c r="E46" i="7"/>
  <c r="J46" i="7" s="1"/>
  <c r="O45" i="7"/>
  <c r="F45" i="7"/>
  <c r="E45" i="7"/>
  <c r="J45" i="7" s="1"/>
  <c r="O44" i="7"/>
  <c r="F44" i="7"/>
  <c r="E44" i="7"/>
  <c r="J44" i="7" s="1"/>
  <c r="O43" i="7"/>
  <c r="F43" i="7"/>
  <c r="E43" i="7"/>
  <c r="J43" i="7" s="1"/>
  <c r="O42" i="7"/>
  <c r="F42" i="7"/>
  <c r="E42" i="7"/>
  <c r="J42" i="7" s="1"/>
  <c r="O41" i="7"/>
  <c r="F41" i="7"/>
  <c r="E41" i="7"/>
  <c r="J41" i="7" s="1"/>
  <c r="O40" i="7"/>
  <c r="F40" i="7"/>
  <c r="E40" i="7"/>
  <c r="J40" i="7" s="1"/>
  <c r="O39" i="7"/>
  <c r="F39" i="7"/>
  <c r="E39" i="7"/>
  <c r="J39" i="7" s="1"/>
  <c r="O38" i="7"/>
  <c r="F38" i="7"/>
  <c r="E38" i="7"/>
  <c r="J38" i="7" s="1"/>
  <c r="O37" i="7"/>
  <c r="F37" i="7"/>
  <c r="E37" i="7"/>
  <c r="J37" i="7" s="1"/>
  <c r="O36" i="7"/>
  <c r="F36" i="7"/>
  <c r="E36" i="7"/>
  <c r="J36" i="7" s="1"/>
  <c r="O35" i="7"/>
  <c r="F35" i="7"/>
  <c r="E35" i="7"/>
  <c r="J35" i="7" s="1"/>
  <c r="O34" i="7"/>
  <c r="F34" i="7"/>
  <c r="E34" i="7"/>
  <c r="J34" i="7" s="1"/>
  <c r="O33" i="7"/>
  <c r="F33" i="7"/>
  <c r="E33" i="7"/>
  <c r="J33" i="7" s="1"/>
  <c r="O32" i="7"/>
  <c r="F32" i="7"/>
  <c r="E32" i="7"/>
  <c r="J32" i="7" s="1"/>
  <c r="O31" i="7"/>
  <c r="F31" i="7"/>
  <c r="E31" i="7"/>
  <c r="J31" i="7" s="1"/>
  <c r="O30" i="7"/>
  <c r="F30" i="7"/>
  <c r="E30" i="7"/>
  <c r="J30" i="7" s="1"/>
  <c r="O29" i="7"/>
  <c r="F29" i="7"/>
  <c r="E29" i="7"/>
  <c r="J29" i="7" s="1"/>
  <c r="O28" i="7"/>
  <c r="F28" i="7"/>
  <c r="E28" i="7"/>
  <c r="J28" i="7" s="1"/>
  <c r="O27" i="7"/>
  <c r="F27" i="7"/>
  <c r="E27" i="7"/>
  <c r="J27" i="7" s="1"/>
  <c r="O26" i="7"/>
  <c r="F26" i="7"/>
  <c r="E26" i="7"/>
  <c r="J26" i="7" s="1"/>
  <c r="O25" i="7"/>
  <c r="F25" i="7"/>
  <c r="E25" i="7"/>
  <c r="J25" i="7" s="1"/>
  <c r="O24" i="7"/>
  <c r="F24" i="7"/>
  <c r="E24" i="7"/>
  <c r="J24" i="7" s="1"/>
  <c r="O23" i="7"/>
  <c r="F23" i="7"/>
  <c r="E23" i="7"/>
  <c r="J23" i="7" s="1"/>
  <c r="O22" i="7"/>
  <c r="F22" i="7"/>
  <c r="E22" i="7"/>
  <c r="J22" i="7" s="1"/>
  <c r="O21" i="7"/>
  <c r="F21" i="7"/>
  <c r="E21" i="7"/>
  <c r="J21" i="7" s="1"/>
  <c r="O20" i="7"/>
  <c r="F20" i="7"/>
  <c r="E20" i="7"/>
  <c r="J20" i="7" s="1"/>
  <c r="O19" i="7"/>
  <c r="F19" i="7"/>
  <c r="E19" i="7"/>
  <c r="J19" i="7" s="1"/>
  <c r="O18" i="7"/>
  <c r="F18" i="7"/>
  <c r="E18" i="7"/>
  <c r="J18" i="7" s="1"/>
  <c r="O17" i="7"/>
  <c r="F17" i="7"/>
  <c r="E17" i="7"/>
  <c r="J17" i="7" s="1"/>
  <c r="O15" i="7"/>
  <c r="F15" i="7"/>
  <c r="E15" i="7"/>
  <c r="J15" i="7" s="1"/>
  <c r="O14" i="7"/>
  <c r="F14" i="7"/>
  <c r="E14" i="7"/>
  <c r="J14" i="7" s="1"/>
  <c r="O13" i="7"/>
  <c r="F13" i="7"/>
  <c r="E13" i="7"/>
  <c r="J13" i="7" s="1"/>
  <c r="O12" i="7"/>
  <c r="F12" i="7"/>
  <c r="E12" i="7"/>
  <c r="J12" i="7" s="1"/>
  <c r="O11" i="7"/>
  <c r="F11" i="7"/>
  <c r="E11" i="7"/>
  <c r="J11" i="7" s="1"/>
  <c r="O8" i="7"/>
  <c r="F8" i="7"/>
  <c r="E8" i="7"/>
  <c r="J8" i="7" s="1"/>
  <c r="O7" i="7"/>
  <c r="F7" i="7"/>
  <c r="E7" i="7"/>
  <c r="J7" i="7" s="1"/>
  <c r="O6" i="7"/>
  <c r="F6" i="7"/>
  <c r="E6" i="7"/>
  <c r="J6" i="7" s="1"/>
  <c r="O4" i="7"/>
  <c r="F4" i="7"/>
  <c r="E4" i="7"/>
  <c r="J4" i="7" s="1"/>
  <c r="O3" i="7"/>
  <c r="F3" i="7"/>
  <c r="E3" i="7"/>
  <c r="J3" i="7" s="1"/>
  <c r="O2" i="7"/>
  <c r="F2" i="7"/>
  <c r="E2" i="7"/>
  <c r="J2" i="7" s="1"/>
  <c r="E71" i="7" l="1"/>
  <c r="I9" i="7" s="1"/>
  <c r="E72" i="7"/>
  <c r="I70" i="7" l="1"/>
  <c r="I68" i="7"/>
  <c r="I65" i="7"/>
  <c r="I69" i="7"/>
  <c r="I66" i="7"/>
  <c r="I67" i="7"/>
  <c r="I64" i="7"/>
  <c r="I10" i="7"/>
  <c r="I5" i="7"/>
  <c r="I16" i="7"/>
  <c r="I63" i="7"/>
  <c r="L75" i="7"/>
  <c r="I58" i="7"/>
  <c r="I53" i="7"/>
  <c r="I49" i="7"/>
  <c r="I48" i="7"/>
  <c r="I44" i="7"/>
  <c r="I40" i="7"/>
  <c r="I36" i="7"/>
  <c r="I32" i="7"/>
  <c r="I26" i="7"/>
  <c r="I22" i="7"/>
  <c r="I18" i="7"/>
  <c r="I14" i="7"/>
  <c r="I6" i="7"/>
  <c r="I2" i="7"/>
  <c r="I11" i="7"/>
  <c r="I62" i="7"/>
  <c r="I59" i="7"/>
  <c r="I55" i="7"/>
  <c r="I54" i="7"/>
  <c r="I50" i="7"/>
  <c r="I45" i="7"/>
  <c r="I41" i="7"/>
  <c r="I37" i="7"/>
  <c r="I33" i="7"/>
  <c r="I29" i="7"/>
  <c r="I27" i="7"/>
  <c r="I23" i="7"/>
  <c r="I19" i="7"/>
  <c r="I15" i="7"/>
  <c r="G76" i="7"/>
  <c r="H9" i="7" s="1"/>
  <c r="I61" i="7"/>
  <c r="I60" i="7"/>
  <c r="I56" i="7"/>
  <c r="I51" i="7"/>
  <c r="I46" i="7"/>
  <c r="I42" i="7"/>
  <c r="I38" i="7"/>
  <c r="I34" i="7"/>
  <c r="I30" i="7"/>
  <c r="I24" i="7"/>
  <c r="I8" i="7"/>
  <c r="I4" i="7"/>
  <c r="I13" i="7"/>
  <c r="I12" i="7"/>
  <c r="I3" i="7"/>
  <c r="I21" i="7"/>
  <c r="I57" i="7"/>
  <c r="I52" i="7"/>
  <c r="I47" i="7"/>
  <c r="I43" i="7"/>
  <c r="I39" i="7"/>
  <c r="I35" i="7"/>
  <c r="I31" i="7"/>
  <c r="I28" i="7"/>
  <c r="I25" i="7"/>
  <c r="G75" i="7"/>
  <c r="G9" i="7" s="1"/>
  <c r="I20" i="7"/>
  <c r="I17" i="7"/>
  <c r="I7" i="7"/>
  <c r="G79" i="7"/>
  <c r="G82" i="7"/>
  <c r="G86" i="7" s="1"/>
  <c r="J75" i="7"/>
  <c r="K75" i="7" s="1"/>
  <c r="G80" i="7"/>
  <c r="G70" i="7" l="1"/>
  <c r="H70" i="7"/>
  <c r="G67" i="7"/>
  <c r="G64" i="7"/>
  <c r="G68" i="7"/>
  <c r="G65" i="7"/>
  <c r="G69" i="7"/>
  <c r="G66" i="7"/>
  <c r="H68" i="7"/>
  <c r="H65" i="7"/>
  <c r="H69" i="7"/>
  <c r="H66" i="7"/>
  <c r="H67" i="7"/>
  <c r="H64" i="7"/>
  <c r="G10" i="7"/>
  <c r="G5" i="7"/>
  <c r="H10" i="7"/>
  <c r="H5" i="7"/>
  <c r="G16" i="7"/>
  <c r="H16" i="7"/>
  <c r="H62" i="7"/>
  <c r="H63" i="7"/>
  <c r="G62" i="7"/>
  <c r="G63" i="7"/>
  <c r="G90" i="7"/>
  <c r="H57" i="7"/>
  <c r="H52" i="7"/>
  <c r="H47" i="7"/>
  <c r="H43" i="7"/>
  <c r="H39" i="7"/>
  <c r="H35" i="7"/>
  <c r="H31" i="7"/>
  <c r="H28" i="7"/>
  <c r="H25" i="7"/>
  <c r="H21" i="7"/>
  <c r="H17" i="7"/>
  <c r="H13" i="7"/>
  <c r="H58" i="7"/>
  <c r="H53" i="7"/>
  <c r="H49" i="7"/>
  <c r="H48" i="7"/>
  <c r="H44" i="7"/>
  <c r="H40" i="7"/>
  <c r="H36" i="7"/>
  <c r="H32" i="7"/>
  <c r="H26" i="7"/>
  <c r="H22" i="7"/>
  <c r="H18" i="7"/>
  <c r="H14" i="7"/>
  <c r="H59" i="7"/>
  <c r="H55" i="7"/>
  <c r="H54" i="7"/>
  <c r="H50" i="7"/>
  <c r="H45" i="7"/>
  <c r="H41" i="7"/>
  <c r="H37" i="7"/>
  <c r="H33" i="7"/>
  <c r="H29" i="7"/>
  <c r="H27" i="7"/>
  <c r="H23" i="7"/>
  <c r="H8" i="7"/>
  <c r="H20" i="7"/>
  <c r="H15" i="7"/>
  <c r="H7" i="7"/>
  <c r="H19" i="7"/>
  <c r="H11" i="7"/>
  <c r="H3" i="7"/>
  <c r="H61" i="7"/>
  <c r="H60" i="7"/>
  <c r="H56" i="7"/>
  <c r="H51" i="7"/>
  <c r="H46" i="7"/>
  <c r="H42" i="7"/>
  <c r="H38" i="7"/>
  <c r="H34" i="7"/>
  <c r="H30" i="7"/>
  <c r="H24" i="7"/>
  <c r="G91" i="7"/>
  <c r="H6" i="7"/>
  <c r="H2" i="7"/>
  <c r="H4" i="7"/>
  <c r="H12" i="7"/>
  <c r="G85" i="7"/>
  <c r="G61" i="7"/>
  <c r="G60" i="7"/>
  <c r="G56" i="7"/>
  <c r="G51" i="7"/>
  <c r="G46" i="7"/>
  <c r="G42" i="7"/>
  <c r="G38" i="7"/>
  <c r="G34" i="7"/>
  <c r="G30" i="7"/>
  <c r="G24" i="7"/>
  <c r="G20" i="7"/>
  <c r="G12" i="7"/>
  <c r="G8" i="7"/>
  <c r="G4" i="7"/>
  <c r="G13" i="7"/>
  <c r="G89" i="7"/>
  <c r="P78" i="7"/>
  <c r="G57" i="7"/>
  <c r="G52" i="7"/>
  <c r="G47" i="7"/>
  <c r="G43" i="7"/>
  <c r="G39" i="7"/>
  <c r="G35" i="7"/>
  <c r="G31" i="7"/>
  <c r="G28" i="7"/>
  <c r="G25" i="7"/>
  <c r="G21" i="7"/>
  <c r="G17" i="7"/>
  <c r="G88" i="7"/>
  <c r="G58" i="7"/>
  <c r="G53" i="7"/>
  <c r="G49" i="7"/>
  <c r="G48" i="7"/>
  <c r="G44" i="7"/>
  <c r="G40" i="7"/>
  <c r="G36" i="7"/>
  <c r="G32" i="7"/>
  <c r="G26" i="7"/>
  <c r="G6" i="7"/>
  <c r="G2" i="7"/>
  <c r="G59" i="7"/>
  <c r="G55" i="7"/>
  <c r="G54" i="7"/>
  <c r="G50" i="7"/>
  <c r="G45" i="7"/>
  <c r="G41" i="7"/>
  <c r="G37" i="7"/>
  <c r="G33" i="7"/>
  <c r="G29" i="7"/>
  <c r="G27" i="7"/>
  <c r="G23" i="7"/>
  <c r="G19" i="7"/>
  <c r="G15" i="7"/>
  <c r="G11" i="7"/>
  <c r="G7" i="7"/>
  <c r="G3" i="7"/>
  <c r="G22" i="7"/>
  <c r="G18" i="7"/>
  <c r="G14" i="7"/>
  <c r="G84" i="7"/>
  <c r="O50" i="3"/>
  <c r="O51" i="3"/>
  <c r="O52" i="3"/>
  <c r="O57" i="3"/>
  <c r="F52" i="3"/>
  <c r="F56" i="3"/>
  <c r="J51" i="3"/>
  <c r="J52" i="3"/>
  <c r="J56" i="3"/>
  <c r="E2" i="3" l="1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F45" i="3"/>
  <c r="F46" i="3"/>
  <c r="F47" i="3"/>
  <c r="F48" i="3"/>
  <c r="F49" i="3"/>
  <c r="F50" i="3"/>
  <c r="F51" i="3"/>
  <c r="F57" i="3"/>
  <c r="F58" i="3"/>
  <c r="F44" i="3"/>
  <c r="E42" i="3"/>
  <c r="E43" i="3"/>
  <c r="E44" i="3"/>
  <c r="J44" i="3" s="1"/>
  <c r="E45" i="3"/>
  <c r="J45" i="3" s="1"/>
  <c r="E46" i="3"/>
  <c r="J46" i="3" s="1"/>
  <c r="E47" i="3"/>
  <c r="J47" i="3" s="1"/>
  <c r="J48" i="3"/>
  <c r="J49" i="3"/>
  <c r="J50" i="3"/>
  <c r="J57" i="3"/>
  <c r="J58" i="3"/>
  <c r="O2" i="3" l="1"/>
  <c r="F2" i="3" l="1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J29" i="3" s="1"/>
  <c r="E30" i="3"/>
  <c r="J30" i="3" s="1"/>
  <c r="E31" i="3"/>
  <c r="J31" i="3" s="1"/>
  <c r="E32" i="3"/>
  <c r="J32" i="3" s="1"/>
  <c r="E33" i="3"/>
  <c r="J33" i="3" s="1"/>
  <c r="E34" i="3"/>
  <c r="J34" i="3" s="1"/>
  <c r="E35" i="3"/>
  <c r="J35" i="3" s="1"/>
  <c r="E36" i="3"/>
  <c r="E37" i="3"/>
  <c r="E38" i="3"/>
  <c r="E39" i="3"/>
  <c r="E40" i="3"/>
  <c r="E41" i="3"/>
  <c r="E65" i="3" l="1"/>
  <c r="E66" i="3"/>
  <c r="I60" i="3" l="1"/>
  <c r="I59" i="3"/>
  <c r="I61" i="3"/>
  <c r="I62" i="3"/>
  <c r="I64" i="3"/>
  <c r="I63" i="3"/>
  <c r="I54" i="3"/>
  <c r="I53" i="3"/>
  <c r="I55" i="3"/>
  <c r="G76" i="3"/>
  <c r="G79" i="3" s="1"/>
  <c r="G73" i="3"/>
  <c r="G74" i="3"/>
  <c r="I52" i="3"/>
  <c r="I56" i="3"/>
  <c r="I57" i="3"/>
  <c r="I48" i="3"/>
  <c r="I58" i="3"/>
  <c r="I47" i="3"/>
  <c r="I49" i="3"/>
  <c r="I50" i="3"/>
  <c r="I51" i="3"/>
  <c r="I46" i="3"/>
  <c r="I45" i="3"/>
  <c r="I44" i="3"/>
  <c r="G70" i="3"/>
  <c r="G69" i="3"/>
  <c r="J5" i="3"/>
  <c r="J7" i="3"/>
  <c r="J9" i="3"/>
  <c r="J13" i="3"/>
  <c r="J14" i="3"/>
  <c r="J15" i="3"/>
  <c r="J17" i="3"/>
  <c r="J18" i="3"/>
  <c r="J19" i="3"/>
  <c r="J21" i="3"/>
  <c r="J22" i="3"/>
  <c r="J24" i="3"/>
  <c r="J25" i="3"/>
  <c r="J27" i="3"/>
  <c r="J28" i="3"/>
  <c r="J38" i="3"/>
  <c r="J39" i="3"/>
  <c r="J42" i="3"/>
  <c r="J3" i="3"/>
  <c r="J6" i="3"/>
  <c r="J8" i="3"/>
  <c r="J10" i="3"/>
  <c r="J11" i="3"/>
  <c r="J12" i="3"/>
  <c r="J16" i="3"/>
  <c r="J20" i="3"/>
  <c r="J23" i="3"/>
  <c r="J26" i="3"/>
  <c r="J36" i="3"/>
  <c r="J37" i="3"/>
  <c r="J40" i="3"/>
  <c r="J41" i="3"/>
  <c r="J43" i="3"/>
  <c r="J2" i="3"/>
  <c r="N69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G61" i="3" l="1"/>
  <c r="G60" i="3"/>
  <c r="G59" i="3"/>
  <c r="H59" i="3"/>
  <c r="H61" i="3"/>
  <c r="H60" i="3"/>
  <c r="H62" i="3"/>
  <c r="H64" i="3"/>
  <c r="H63" i="3"/>
  <c r="G63" i="3"/>
  <c r="G62" i="3"/>
  <c r="G64" i="3"/>
  <c r="G53" i="3"/>
  <c r="G54" i="3"/>
  <c r="G55" i="3"/>
  <c r="H53" i="3"/>
  <c r="H55" i="3"/>
  <c r="H54" i="3"/>
  <c r="G78" i="3"/>
  <c r="G56" i="3"/>
  <c r="G57" i="3"/>
  <c r="H57" i="3"/>
  <c r="H56" i="3"/>
  <c r="H52" i="3"/>
  <c r="P72" i="3"/>
  <c r="H46" i="3"/>
  <c r="H48" i="3"/>
  <c r="H58" i="3"/>
  <c r="H47" i="3"/>
  <c r="H50" i="3"/>
  <c r="H49" i="3"/>
  <c r="H51" i="3"/>
  <c r="G45" i="3"/>
  <c r="G51" i="3"/>
  <c r="G48" i="3"/>
  <c r="G52" i="3"/>
  <c r="G58" i="3"/>
  <c r="G46" i="3"/>
  <c r="G47" i="3"/>
  <c r="G49" i="3"/>
  <c r="G44" i="3"/>
  <c r="G50" i="3"/>
  <c r="H44" i="3"/>
  <c r="H45" i="3"/>
  <c r="G2" i="3"/>
  <c r="G80" i="3"/>
  <c r="J4" i="3"/>
  <c r="L69" i="3" l="1"/>
  <c r="I2" i="3"/>
  <c r="I35" i="3"/>
  <c r="I32" i="3"/>
  <c r="I28" i="3"/>
  <c r="I4" i="3"/>
  <c r="I43" i="3"/>
  <c r="I40" i="3"/>
  <c r="I36" i="3"/>
  <c r="I38" i="3"/>
  <c r="I34" i="3"/>
  <c r="I31" i="3"/>
  <c r="I27" i="3"/>
  <c r="I24" i="3"/>
  <c r="I21" i="3"/>
  <c r="I17" i="3"/>
  <c r="I14" i="3"/>
  <c r="I10" i="3"/>
  <c r="I42" i="3"/>
  <c r="I39" i="3"/>
  <c r="I25" i="3"/>
  <c r="I22" i="3"/>
  <c r="I18" i="3"/>
  <c r="I13" i="3"/>
  <c r="I7" i="3"/>
  <c r="I5" i="3"/>
  <c r="I3" i="3"/>
  <c r="I29" i="3"/>
  <c r="I23" i="3"/>
  <c r="I19" i="3"/>
  <c r="I15" i="3"/>
  <c r="I37" i="3"/>
  <c r="I30" i="3"/>
  <c r="I20" i="3"/>
  <c r="I11" i="3"/>
  <c r="I8" i="3"/>
  <c r="I6" i="3"/>
  <c r="I41" i="3"/>
  <c r="I33" i="3"/>
  <c r="I26" i="3"/>
  <c r="I16" i="3"/>
  <c r="I12" i="3"/>
  <c r="I9" i="3"/>
  <c r="J69" i="3"/>
  <c r="K69" i="3" s="1"/>
  <c r="H2" i="3" l="1"/>
  <c r="G85" i="3"/>
  <c r="G84" i="3"/>
  <c r="H24" i="3"/>
  <c r="H21" i="3"/>
  <c r="H17" i="3"/>
  <c r="H32" i="3"/>
  <c r="H28" i="3"/>
  <c r="H22" i="3"/>
  <c r="H18" i="3"/>
  <c r="H41" i="3"/>
  <c r="H37" i="3"/>
  <c r="H33" i="3"/>
  <c r="H30" i="3"/>
  <c r="H26" i="3"/>
  <c r="H20" i="3"/>
  <c r="H16" i="3"/>
  <c r="H12" i="3"/>
  <c r="H9" i="3"/>
  <c r="H38" i="3"/>
  <c r="H34" i="3"/>
  <c r="H31" i="3"/>
  <c r="H27" i="3"/>
  <c r="H14" i="3"/>
  <c r="H10" i="3"/>
  <c r="H42" i="3"/>
  <c r="H39" i="3"/>
  <c r="H35" i="3"/>
  <c r="H25" i="3"/>
  <c r="H43" i="3"/>
  <c r="H40" i="3"/>
  <c r="H5" i="3"/>
  <c r="H4" i="3"/>
  <c r="H11" i="3"/>
  <c r="H8" i="3"/>
  <c r="H6" i="3"/>
  <c r="H36" i="3"/>
  <c r="H29" i="3"/>
  <c r="H23" i="3"/>
  <c r="H19" i="3"/>
  <c r="H15" i="3"/>
  <c r="H3" i="3"/>
  <c r="H13" i="3"/>
  <c r="H7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83" i="3"/>
  <c r="G5" i="3"/>
  <c r="G4" i="3"/>
  <c r="G82" i="3"/>
  <c r="G3" i="3"/>
</calcChain>
</file>

<file path=xl/sharedStrings.xml><?xml version="1.0" encoding="utf-8"?>
<sst xmlns="http://schemas.openxmlformats.org/spreadsheetml/2006/main" count="56" uniqueCount="26">
  <si>
    <t>d</t>
  </si>
  <si>
    <t>sd</t>
  </si>
  <si>
    <t>d-1.96sd</t>
  </si>
  <si>
    <t>d+1.96sd</t>
  </si>
  <si>
    <t>Limits of Agreements</t>
  </si>
  <si>
    <t>J1-S1</t>
  </si>
  <si>
    <t>AVERAGE (J&amp;S)</t>
  </si>
  <si>
    <t>Precision of the limits of Agreements</t>
  </si>
  <si>
    <t>variance of d</t>
  </si>
  <si>
    <t>variance of sd</t>
  </si>
  <si>
    <t>var(d+-1.96sd)</t>
  </si>
  <si>
    <t>1.71^2((sd)^2/n</t>
  </si>
  <si>
    <t>standard error of  d</t>
  </si>
  <si>
    <t>standard error of   limit of Agreements</t>
  </si>
  <si>
    <t>SE:</t>
  </si>
  <si>
    <t>confidence interval for bias</t>
  </si>
  <si>
    <t>confidence interval for the lower limit of agreement</t>
  </si>
  <si>
    <t>*</t>
  </si>
  <si>
    <t>#</t>
  </si>
  <si>
    <t>confidence interval for the upper limit of agreement</t>
  </si>
  <si>
    <t>MEAN</t>
  </si>
  <si>
    <t>n=99, t=1.984</t>
  </si>
  <si>
    <t>ROMER</t>
  </si>
  <si>
    <t>ARTEC</t>
  </si>
  <si>
    <t>CV</t>
  </si>
  <si>
    <t>?????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</si>
</sst>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8">
    <xf numFmtId="0" fontId="0" fillId="0" borderId="0" xfId="0"/>
    <xf numFmtId="0" fontId="1" fillId="0" borderId="0" xfId="0" applyFont="1"/>
    <xf numFmtId="0" fontId="0" fillId="0" borderId="0" xfId="0" applyFill="1" applyBorder="1"/>
    <xf numFmtId="0" fontId="0" fillId="0" borderId="2" xfId="0" applyBorder="1"/>
    <xf numFmtId="0" fontId="0" fillId="0" borderId="4" xfId="0" applyBorder="1"/>
    <xf numFmtId="0" fontId="0" fillId="0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0" fillId="0" borderId="5" xfId="0" applyBorder="1"/>
    <xf numFmtId="0" fontId="0" fillId="0" borderId="0" xfId="0" applyBorder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0" fillId="0" borderId="5" xfId="0" applyFill="1" applyBorder="1"/>
    <xf numFmtId="2" fontId="1" fillId="0" borderId="0" xfId="0" applyNumberFormat="1" applyFont="1"/>
    <xf numFmtId="0" fontId="0" fillId="0" borderId="0" xfId="0" applyAlignment="1">
      <alignment horizontal="right"/>
    </xf>
    <xf numFmtId="0" fontId="4" fillId="0" borderId="0" xfId="0" applyFont="1" applyFill="1" applyBorder="1"/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10 models'!$D$2:$D$64</c:f>
              <c:numCache>
                <c:formatCode>General</c:formatCode>
                <c:ptCount val="63"/>
                <c:pt idx="0">
                  <c:v>8842.0205079999996</c:v>
                </c:pt>
                <c:pt idx="1">
                  <c:v>8858.9082030000009</c:v>
                </c:pt>
                <c:pt idx="2">
                  <c:v>8847.4785159999992</c:v>
                </c:pt>
                <c:pt idx="3">
                  <c:v>8895.0273440000001</c:v>
                </c:pt>
                <c:pt idx="4">
                  <c:v>8857.2822269999997</c:v>
                </c:pt>
                <c:pt idx="5">
                  <c:v>8880.9306639999995</c:v>
                </c:pt>
                <c:pt idx="6">
                  <c:v>8855.5244139999995</c:v>
                </c:pt>
                <c:pt idx="7">
                  <c:v>9086.3222659999992</c:v>
                </c:pt>
                <c:pt idx="8">
                  <c:v>9060.1142579999996</c:v>
                </c:pt>
                <c:pt idx="9">
                  <c:v>9149.8515630000002</c:v>
                </c:pt>
                <c:pt idx="10">
                  <c:v>9075.1523440000001</c:v>
                </c:pt>
                <c:pt idx="11">
                  <c:v>9138.6220699999994</c:v>
                </c:pt>
                <c:pt idx="12">
                  <c:v>7873.3530270000001</c:v>
                </c:pt>
                <c:pt idx="13">
                  <c:v>7914.0322269999997</c:v>
                </c:pt>
                <c:pt idx="14">
                  <c:v>7900.2875979999999</c:v>
                </c:pt>
                <c:pt idx="15">
                  <c:v>7885.2924800000001</c:v>
                </c:pt>
                <c:pt idx="16">
                  <c:v>7875.2333980000003</c:v>
                </c:pt>
                <c:pt idx="17">
                  <c:v>7897.3867190000001</c:v>
                </c:pt>
                <c:pt idx="18">
                  <c:v>7884.6640630000002</c:v>
                </c:pt>
                <c:pt idx="19">
                  <c:v>12530.750977</c:v>
                </c:pt>
                <c:pt idx="20">
                  <c:v>12534.634765999999</c:v>
                </c:pt>
                <c:pt idx="21">
                  <c:v>12488.813477</c:v>
                </c:pt>
                <c:pt idx="22">
                  <c:v>12504.120117</c:v>
                </c:pt>
                <c:pt idx="23">
                  <c:v>12482.733398</c:v>
                </c:pt>
                <c:pt idx="24">
                  <c:v>12475.855469</c:v>
                </c:pt>
                <c:pt idx="25">
                  <c:v>12504.279296999999</c:v>
                </c:pt>
                <c:pt idx="26">
                  <c:v>11040.624023</c:v>
                </c:pt>
                <c:pt idx="27">
                  <c:v>11053.302734000001</c:v>
                </c:pt>
                <c:pt idx="28">
                  <c:v>11073.785156</c:v>
                </c:pt>
                <c:pt idx="29">
                  <c:v>11022.136719</c:v>
                </c:pt>
                <c:pt idx="30">
                  <c:v>11029.494140999999</c:v>
                </c:pt>
                <c:pt idx="31">
                  <c:v>11056.408203000001</c:v>
                </c:pt>
                <c:pt idx="32">
                  <c:v>11051.674805000001</c:v>
                </c:pt>
                <c:pt idx="33">
                  <c:v>11056.288086</c:v>
                </c:pt>
                <c:pt idx="34">
                  <c:v>8111.4467770000001</c:v>
                </c:pt>
                <c:pt idx="35">
                  <c:v>8090.4277339999999</c:v>
                </c:pt>
                <c:pt idx="36">
                  <c:v>8105.7773440000001</c:v>
                </c:pt>
                <c:pt idx="37">
                  <c:v>8085.0864259999998</c:v>
                </c:pt>
                <c:pt idx="38">
                  <c:v>8086.9868159999996</c:v>
                </c:pt>
                <c:pt idx="39">
                  <c:v>8094.2919920000004</c:v>
                </c:pt>
                <c:pt idx="40">
                  <c:v>8126.8251950000003</c:v>
                </c:pt>
                <c:pt idx="41">
                  <c:v>8130.5708009999998</c:v>
                </c:pt>
                <c:pt idx="42">
                  <c:v>8155.5151370000003</c:v>
                </c:pt>
                <c:pt idx="43">
                  <c:v>8153.3208009999998</c:v>
                </c:pt>
                <c:pt idx="44">
                  <c:v>8141.4375</c:v>
                </c:pt>
                <c:pt idx="45">
                  <c:v>8150.5737300000001</c:v>
                </c:pt>
                <c:pt idx="46">
                  <c:v>7857.3237300000001</c:v>
                </c:pt>
                <c:pt idx="47">
                  <c:v>7852.8745120000003</c:v>
                </c:pt>
                <c:pt idx="48">
                  <c:v>7889.5966799999997</c:v>
                </c:pt>
                <c:pt idx="49">
                  <c:v>7870.0185549999997</c:v>
                </c:pt>
                <c:pt idx="50">
                  <c:v>7877.6684569999998</c:v>
                </c:pt>
                <c:pt idx="51">
                  <c:v>6428.8945309999999</c:v>
                </c:pt>
                <c:pt idx="52">
                  <c:v>6456.7143550000001</c:v>
                </c:pt>
                <c:pt idx="53">
                  <c:v>6456.8481449999999</c:v>
                </c:pt>
                <c:pt idx="54">
                  <c:v>6408.1538090000004</c:v>
                </c:pt>
                <c:pt idx="55">
                  <c:v>6430.1801759999998</c:v>
                </c:pt>
                <c:pt idx="56">
                  <c:v>6448.375</c:v>
                </c:pt>
                <c:pt idx="57">
                  <c:v>6171.3715819999998</c:v>
                </c:pt>
                <c:pt idx="58">
                  <c:v>6196.4086909999996</c:v>
                </c:pt>
                <c:pt idx="59">
                  <c:v>6150.921875</c:v>
                </c:pt>
                <c:pt idx="60">
                  <c:v>6163.2709960000002</c:v>
                </c:pt>
                <c:pt idx="61">
                  <c:v>6161.2919920000004</c:v>
                </c:pt>
                <c:pt idx="62">
                  <c:v>6217.1987300000001</c:v>
                </c:pt>
              </c:numCache>
            </c:numRef>
          </c:xVal>
          <c:yVal>
            <c:numRef>
              <c:f>' 10 models'!$C$2:$C$64</c:f>
              <c:numCache>
                <c:formatCode>General</c:formatCode>
                <c:ptCount val="63"/>
                <c:pt idx="0">
                  <c:v>8720.3417969999991</c:v>
                </c:pt>
                <c:pt idx="1">
                  <c:v>8718.8330079999996</c:v>
                </c:pt>
                <c:pt idx="2">
                  <c:v>8717.8320309999999</c:v>
                </c:pt>
                <c:pt idx="3">
                  <c:v>8721.2099610000005</c:v>
                </c:pt>
                <c:pt idx="4">
                  <c:v>8729.8740230000003</c:v>
                </c:pt>
                <c:pt idx="5">
                  <c:v>8732.9042969999991</c:v>
                </c:pt>
                <c:pt idx="6">
                  <c:v>8727.8701170000004</c:v>
                </c:pt>
                <c:pt idx="7">
                  <c:v>8948.9804690000001</c:v>
                </c:pt>
                <c:pt idx="8">
                  <c:v>8953.7382809999999</c:v>
                </c:pt>
                <c:pt idx="9">
                  <c:v>8974.890625</c:v>
                </c:pt>
                <c:pt idx="10">
                  <c:v>8975.2304690000001</c:v>
                </c:pt>
                <c:pt idx="11">
                  <c:v>8962.1738280000009</c:v>
                </c:pt>
                <c:pt idx="12">
                  <c:v>7747.1313479999999</c:v>
                </c:pt>
                <c:pt idx="13">
                  <c:v>7754.0947269999997</c:v>
                </c:pt>
                <c:pt idx="14">
                  <c:v>7748.3872069999998</c:v>
                </c:pt>
                <c:pt idx="15">
                  <c:v>7746.6040039999998</c:v>
                </c:pt>
                <c:pt idx="16">
                  <c:v>7754.0986329999996</c:v>
                </c:pt>
                <c:pt idx="17">
                  <c:v>7754.0141599999997</c:v>
                </c:pt>
                <c:pt idx="18">
                  <c:v>7757.3491210000002</c:v>
                </c:pt>
                <c:pt idx="19">
                  <c:v>12370.205078000001</c:v>
                </c:pt>
                <c:pt idx="20">
                  <c:v>12366.895508</c:v>
                </c:pt>
                <c:pt idx="21">
                  <c:v>12379.816406</c:v>
                </c:pt>
                <c:pt idx="22">
                  <c:v>12379.125977</c:v>
                </c:pt>
                <c:pt idx="23">
                  <c:v>12348.936523</c:v>
                </c:pt>
                <c:pt idx="24">
                  <c:v>12356.290039</c:v>
                </c:pt>
                <c:pt idx="25">
                  <c:v>12351.712890999999</c:v>
                </c:pt>
                <c:pt idx="26">
                  <c:v>10922.913086</c:v>
                </c:pt>
                <c:pt idx="27">
                  <c:v>10922.102539</c:v>
                </c:pt>
                <c:pt idx="28">
                  <c:v>10916.189453000001</c:v>
                </c:pt>
                <c:pt idx="29">
                  <c:v>10939.336914</c:v>
                </c:pt>
                <c:pt idx="30">
                  <c:v>10936.960938</c:v>
                </c:pt>
                <c:pt idx="31">
                  <c:v>10927.862305000001</c:v>
                </c:pt>
                <c:pt idx="32">
                  <c:v>10928.644531</c:v>
                </c:pt>
                <c:pt idx="33">
                  <c:v>10920.098633</c:v>
                </c:pt>
                <c:pt idx="34">
                  <c:v>7947.4467770000001</c:v>
                </c:pt>
                <c:pt idx="35">
                  <c:v>7935.1162109999996</c:v>
                </c:pt>
                <c:pt idx="36">
                  <c:v>7934.3657229999999</c:v>
                </c:pt>
                <c:pt idx="37">
                  <c:v>7955.6777339999999</c:v>
                </c:pt>
                <c:pt idx="38">
                  <c:v>7942.8422849999997</c:v>
                </c:pt>
                <c:pt idx="39">
                  <c:v>7944.9941410000001</c:v>
                </c:pt>
                <c:pt idx="40">
                  <c:v>7978.8217770000001</c:v>
                </c:pt>
                <c:pt idx="41">
                  <c:v>7999.4047849999997</c:v>
                </c:pt>
                <c:pt idx="42">
                  <c:v>7996.763672</c:v>
                </c:pt>
                <c:pt idx="43">
                  <c:v>7975.0483400000003</c:v>
                </c:pt>
                <c:pt idx="44">
                  <c:v>7987.3051759999998</c:v>
                </c:pt>
                <c:pt idx="45">
                  <c:v>8002.1342770000001</c:v>
                </c:pt>
                <c:pt idx="46">
                  <c:v>7709.4155270000001</c:v>
                </c:pt>
                <c:pt idx="47">
                  <c:v>7711.7958980000003</c:v>
                </c:pt>
                <c:pt idx="48">
                  <c:v>7710.669922</c:v>
                </c:pt>
                <c:pt idx="49">
                  <c:v>7722.9389650000003</c:v>
                </c:pt>
                <c:pt idx="50">
                  <c:v>7720.5102539999998</c:v>
                </c:pt>
                <c:pt idx="51">
                  <c:v>6275.8188479999999</c:v>
                </c:pt>
                <c:pt idx="52">
                  <c:v>6269.0717770000001</c:v>
                </c:pt>
                <c:pt idx="53">
                  <c:v>6267.6791990000002</c:v>
                </c:pt>
                <c:pt idx="54">
                  <c:v>6288.267578</c:v>
                </c:pt>
                <c:pt idx="55">
                  <c:v>6273.7529299999997</c:v>
                </c:pt>
                <c:pt idx="56">
                  <c:v>6270.3403319999998</c:v>
                </c:pt>
                <c:pt idx="57">
                  <c:v>6063.8520509999998</c:v>
                </c:pt>
                <c:pt idx="58">
                  <c:v>6063.3950199999999</c:v>
                </c:pt>
                <c:pt idx="59">
                  <c:v>6063.8110349999997</c:v>
                </c:pt>
                <c:pt idx="60">
                  <c:v>6061.3305659999996</c:v>
                </c:pt>
                <c:pt idx="61">
                  <c:v>6056.9848629999997</c:v>
                </c:pt>
                <c:pt idx="62">
                  <c:v>6052.6655270000001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222104"/>
        <c:axId val="393222496"/>
      </c:scatterChart>
      <c:valAx>
        <c:axId val="393222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393222496"/>
        <c:crosses val="autoZero"/>
        <c:crossBetween val="midCat"/>
      </c:valAx>
      <c:valAx>
        <c:axId val="393222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393222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models'!$F$2:$F$64</c:f>
              <c:numCache>
                <c:formatCode>General</c:formatCode>
                <c:ptCount val="63"/>
                <c:pt idx="0">
                  <c:v>8781.1811524999994</c:v>
                </c:pt>
                <c:pt idx="1">
                  <c:v>8788.8706055000002</c:v>
                </c:pt>
                <c:pt idx="2">
                  <c:v>8782.6552735000005</c:v>
                </c:pt>
                <c:pt idx="3">
                  <c:v>8808.1186525000012</c:v>
                </c:pt>
                <c:pt idx="4">
                  <c:v>8793.578125</c:v>
                </c:pt>
                <c:pt idx="5">
                  <c:v>8806.9174805000002</c:v>
                </c:pt>
                <c:pt idx="6">
                  <c:v>8791.697265499999</c:v>
                </c:pt>
                <c:pt idx="7">
                  <c:v>9017.6513674999987</c:v>
                </c:pt>
                <c:pt idx="8">
                  <c:v>9006.9262694999998</c:v>
                </c:pt>
                <c:pt idx="9">
                  <c:v>9062.3710940000001</c:v>
                </c:pt>
                <c:pt idx="10">
                  <c:v>9025.1914065000001</c:v>
                </c:pt>
                <c:pt idx="11">
                  <c:v>9050.3979490000002</c:v>
                </c:pt>
                <c:pt idx="12">
                  <c:v>7810.2421875</c:v>
                </c:pt>
                <c:pt idx="13">
                  <c:v>7834.0634769999997</c:v>
                </c:pt>
                <c:pt idx="14">
                  <c:v>7824.3374024999994</c:v>
                </c:pt>
                <c:pt idx="15">
                  <c:v>7815.9482420000004</c:v>
                </c:pt>
                <c:pt idx="16">
                  <c:v>7814.6660155</c:v>
                </c:pt>
                <c:pt idx="17">
                  <c:v>7825.7004395000004</c:v>
                </c:pt>
                <c:pt idx="18">
                  <c:v>7821.0065919999997</c:v>
                </c:pt>
                <c:pt idx="19">
                  <c:v>12450.478027500001</c:v>
                </c:pt>
                <c:pt idx="20">
                  <c:v>12450.765136999999</c:v>
                </c:pt>
                <c:pt idx="21">
                  <c:v>12434.314941500001</c:v>
                </c:pt>
                <c:pt idx="22">
                  <c:v>12441.623047000001</c:v>
                </c:pt>
                <c:pt idx="23">
                  <c:v>12415.8349605</c:v>
                </c:pt>
                <c:pt idx="24">
                  <c:v>12416.072754000001</c:v>
                </c:pt>
                <c:pt idx="25">
                  <c:v>12427.996093999998</c:v>
                </c:pt>
                <c:pt idx="26">
                  <c:v>10981.7685545</c:v>
                </c:pt>
                <c:pt idx="27">
                  <c:v>10987.7026365</c:v>
                </c:pt>
                <c:pt idx="28">
                  <c:v>10994.9873045</c:v>
                </c:pt>
                <c:pt idx="29">
                  <c:v>10980.736816500001</c:v>
                </c:pt>
                <c:pt idx="30">
                  <c:v>10983.2275395</c:v>
                </c:pt>
                <c:pt idx="31">
                  <c:v>10992.135254000001</c:v>
                </c:pt>
                <c:pt idx="32">
                  <c:v>10990.159668</c:v>
                </c:pt>
                <c:pt idx="33">
                  <c:v>10988.193359500001</c:v>
                </c:pt>
                <c:pt idx="34">
                  <c:v>8029.4467770000001</c:v>
                </c:pt>
                <c:pt idx="35">
                  <c:v>8012.7719724999997</c:v>
                </c:pt>
                <c:pt idx="36">
                  <c:v>8020.0715335000004</c:v>
                </c:pt>
                <c:pt idx="37">
                  <c:v>8020.3820799999994</c:v>
                </c:pt>
                <c:pt idx="38">
                  <c:v>8014.9145504999997</c:v>
                </c:pt>
                <c:pt idx="39">
                  <c:v>8019.6430665000007</c:v>
                </c:pt>
                <c:pt idx="40">
                  <c:v>8052.8234860000002</c:v>
                </c:pt>
                <c:pt idx="41">
                  <c:v>8064.9877930000002</c:v>
                </c:pt>
                <c:pt idx="42">
                  <c:v>8076.1394044999997</c:v>
                </c:pt>
                <c:pt idx="43">
                  <c:v>8064.1845704999996</c:v>
                </c:pt>
                <c:pt idx="44">
                  <c:v>8064.3713379999999</c:v>
                </c:pt>
                <c:pt idx="45">
                  <c:v>8076.3540035000005</c:v>
                </c:pt>
                <c:pt idx="46">
                  <c:v>7783.3696285000005</c:v>
                </c:pt>
                <c:pt idx="47">
                  <c:v>7782.3352050000003</c:v>
                </c:pt>
                <c:pt idx="48">
                  <c:v>7800.1333009999998</c:v>
                </c:pt>
                <c:pt idx="49">
                  <c:v>7796.47876</c:v>
                </c:pt>
                <c:pt idx="50">
                  <c:v>7799.0893555000002</c:v>
                </c:pt>
                <c:pt idx="51">
                  <c:v>6352.3566895000004</c:v>
                </c:pt>
                <c:pt idx="52">
                  <c:v>6362.8930660000005</c:v>
                </c:pt>
                <c:pt idx="53">
                  <c:v>6362.263672</c:v>
                </c:pt>
                <c:pt idx="54">
                  <c:v>6348.2106935000002</c:v>
                </c:pt>
                <c:pt idx="55">
                  <c:v>6351.9665530000002</c:v>
                </c:pt>
                <c:pt idx="56">
                  <c:v>6359.3576659999999</c:v>
                </c:pt>
                <c:pt idx="57">
                  <c:v>6117.6118164999998</c:v>
                </c:pt>
                <c:pt idx="58">
                  <c:v>6129.9018555000002</c:v>
                </c:pt>
                <c:pt idx="59">
                  <c:v>6107.3664549999994</c:v>
                </c:pt>
                <c:pt idx="60">
                  <c:v>6112.3007809999999</c:v>
                </c:pt>
                <c:pt idx="61">
                  <c:v>6109.1384275</c:v>
                </c:pt>
                <c:pt idx="62">
                  <c:v>6134.9321285000005</c:v>
                </c:pt>
              </c:numCache>
            </c:numRef>
          </c:xVal>
          <c:yVal>
            <c:numRef>
              <c:f>' 10 models'!$E$2:$E$64</c:f>
              <c:numCache>
                <c:formatCode>General</c:formatCode>
                <c:ptCount val="63"/>
                <c:pt idx="0">
                  <c:v>121.67871100000048</c:v>
                </c:pt>
                <c:pt idx="1">
                  <c:v>140.07519500000126</c:v>
                </c:pt>
                <c:pt idx="2">
                  <c:v>129.6464849999993</c:v>
                </c:pt>
                <c:pt idx="3">
                  <c:v>173.81738299999961</c:v>
                </c:pt>
                <c:pt idx="4">
                  <c:v>127.40820399999939</c:v>
                </c:pt>
                <c:pt idx="5">
                  <c:v>148.02636700000039</c:v>
                </c:pt>
                <c:pt idx="6">
                  <c:v>127.65429699999913</c:v>
                </c:pt>
                <c:pt idx="7">
                  <c:v>137.34179699999913</c:v>
                </c:pt>
                <c:pt idx="8">
                  <c:v>106.37597699999969</c:v>
                </c:pt>
                <c:pt idx="9">
                  <c:v>174.96093800000017</c:v>
                </c:pt>
                <c:pt idx="10">
                  <c:v>99.921875</c:v>
                </c:pt>
                <c:pt idx="11">
                  <c:v>176.44824199999857</c:v>
                </c:pt>
                <c:pt idx="12">
                  <c:v>126.22167900000022</c:v>
                </c:pt>
                <c:pt idx="13">
                  <c:v>159.9375</c:v>
                </c:pt>
                <c:pt idx="14">
                  <c:v>151.90039100000013</c:v>
                </c:pt>
                <c:pt idx="15">
                  <c:v>138.68847600000026</c:v>
                </c:pt>
                <c:pt idx="16">
                  <c:v>121.1347650000007</c:v>
                </c:pt>
                <c:pt idx="17">
                  <c:v>143.37255900000036</c:v>
                </c:pt>
                <c:pt idx="18">
                  <c:v>127.31494199999997</c:v>
                </c:pt>
                <c:pt idx="19">
                  <c:v>160.54589899999883</c:v>
                </c:pt>
                <c:pt idx="20">
                  <c:v>167.73925799999961</c:v>
                </c:pt>
                <c:pt idx="21">
                  <c:v>108.99707099999978</c:v>
                </c:pt>
                <c:pt idx="22">
                  <c:v>124.9941400000007</c:v>
                </c:pt>
                <c:pt idx="23">
                  <c:v>133.796875</c:v>
                </c:pt>
                <c:pt idx="24">
                  <c:v>119.56543000000056</c:v>
                </c:pt>
                <c:pt idx="25">
                  <c:v>152.56640599999992</c:v>
                </c:pt>
                <c:pt idx="26">
                  <c:v>117.71093699999983</c:v>
                </c:pt>
                <c:pt idx="27">
                  <c:v>131.20019500000126</c:v>
                </c:pt>
                <c:pt idx="28">
                  <c:v>157.59570299999905</c:v>
                </c:pt>
                <c:pt idx="29">
                  <c:v>82.799805000000561</c:v>
                </c:pt>
                <c:pt idx="30">
                  <c:v>92.533202999999048</c:v>
                </c:pt>
                <c:pt idx="31">
                  <c:v>128.54589800000031</c:v>
                </c:pt>
                <c:pt idx="32">
                  <c:v>123.03027400000065</c:v>
                </c:pt>
                <c:pt idx="33">
                  <c:v>136.18945300000087</c:v>
                </c:pt>
                <c:pt idx="34">
                  <c:v>164</c:v>
                </c:pt>
                <c:pt idx="35">
                  <c:v>155.31152300000031</c:v>
                </c:pt>
                <c:pt idx="36">
                  <c:v>171.4116210000002</c:v>
                </c:pt>
                <c:pt idx="37">
                  <c:v>129.40869199999997</c:v>
                </c:pt>
                <c:pt idx="38">
                  <c:v>144.14453099999992</c:v>
                </c:pt>
                <c:pt idx="39">
                  <c:v>149.29785100000026</c:v>
                </c:pt>
                <c:pt idx="40">
                  <c:v>148.00341800000024</c:v>
                </c:pt>
                <c:pt idx="41">
                  <c:v>131.16601600000013</c:v>
                </c:pt>
                <c:pt idx="42">
                  <c:v>158.75146500000028</c:v>
                </c:pt>
                <c:pt idx="43">
                  <c:v>178.27246099999957</c:v>
                </c:pt>
                <c:pt idx="44">
                  <c:v>154.13232400000015</c:v>
                </c:pt>
                <c:pt idx="45">
                  <c:v>148.43945299999996</c:v>
                </c:pt>
                <c:pt idx="46">
                  <c:v>147.90820299999996</c:v>
                </c:pt>
                <c:pt idx="47">
                  <c:v>141.07861400000002</c:v>
                </c:pt>
                <c:pt idx="48">
                  <c:v>178.92675799999961</c:v>
                </c:pt>
                <c:pt idx="49">
                  <c:v>147.07958999999937</c:v>
                </c:pt>
                <c:pt idx="50">
                  <c:v>157.15820299999996</c:v>
                </c:pt>
                <c:pt idx="51">
                  <c:v>153.07568300000003</c:v>
                </c:pt>
                <c:pt idx="52">
                  <c:v>187.64257799999996</c:v>
                </c:pt>
                <c:pt idx="53">
                  <c:v>189.16894599999978</c:v>
                </c:pt>
                <c:pt idx="54">
                  <c:v>119.88623100000041</c:v>
                </c:pt>
                <c:pt idx="55">
                  <c:v>156.4272460000002</c:v>
                </c:pt>
                <c:pt idx="56">
                  <c:v>178.03466800000024</c:v>
                </c:pt>
                <c:pt idx="57">
                  <c:v>107.51953099999992</c:v>
                </c:pt>
                <c:pt idx="58">
                  <c:v>133.0136709999997</c:v>
                </c:pt>
                <c:pt idx="59">
                  <c:v>87.11084000000028</c:v>
                </c:pt>
                <c:pt idx="60">
                  <c:v>101.94043000000056</c:v>
                </c:pt>
                <c:pt idx="61">
                  <c:v>104.30712900000071</c:v>
                </c:pt>
                <c:pt idx="62">
                  <c:v>164.53320299999996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models'!$F$2:$F$64</c:f>
              <c:numCache>
                <c:formatCode>General</c:formatCode>
                <c:ptCount val="63"/>
                <c:pt idx="0">
                  <c:v>8781.1811524999994</c:v>
                </c:pt>
                <c:pt idx="1">
                  <c:v>8788.8706055000002</c:v>
                </c:pt>
                <c:pt idx="2">
                  <c:v>8782.6552735000005</c:v>
                </c:pt>
                <c:pt idx="3">
                  <c:v>8808.1186525000012</c:v>
                </c:pt>
                <c:pt idx="4">
                  <c:v>8793.578125</c:v>
                </c:pt>
                <c:pt idx="5">
                  <c:v>8806.9174805000002</c:v>
                </c:pt>
                <c:pt idx="6">
                  <c:v>8791.697265499999</c:v>
                </c:pt>
                <c:pt idx="7">
                  <c:v>9017.6513674999987</c:v>
                </c:pt>
                <c:pt idx="8">
                  <c:v>9006.9262694999998</c:v>
                </c:pt>
                <c:pt idx="9">
                  <c:v>9062.3710940000001</c:v>
                </c:pt>
                <c:pt idx="10">
                  <c:v>9025.1914065000001</c:v>
                </c:pt>
                <c:pt idx="11">
                  <c:v>9050.3979490000002</c:v>
                </c:pt>
                <c:pt idx="12">
                  <c:v>7810.2421875</c:v>
                </c:pt>
                <c:pt idx="13">
                  <c:v>7834.0634769999997</c:v>
                </c:pt>
                <c:pt idx="14">
                  <c:v>7824.3374024999994</c:v>
                </c:pt>
                <c:pt idx="15">
                  <c:v>7815.9482420000004</c:v>
                </c:pt>
                <c:pt idx="16">
                  <c:v>7814.6660155</c:v>
                </c:pt>
                <c:pt idx="17">
                  <c:v>7825.7004395000004</c:v>
                </c:pt>
                <c:pt idx="18">
                  <c:v>7821.0065919999997</c:v>
                </c:pt>
                <c:pt idx="19">
                  <c:v>12450.478027500001</c:v>
                </c:pt>
                <c:pt idx="20">
                  <c:v>12450.765136999999</c:v>
                </c:pt>
                <c:pt idx="21">
                  <c:v>12434.314941500001</c:v>
                </c:pt>
                <c:pt idx="22">
                  <c:v>12441.623047000001</c:v>
                </c:pt>
                <c:pt idx="23">
                  <c:v>12415.8349605</c:v>
                </c:pt>
                <c:pt idx="24">
                  <c:v>12416.072754000001</c:v>
                </c:pt>
                <c:pt idx="25">
                  <c:v>12427.996093999998</c:v>
                </c:pt>
                <c:pt idx="26">
                  <c:v>10981.7685545</c:v>
                </c:pt>
                <c:pt idx="27">
                  <c:v>10987.7026365</c:v>
                </c:pt>
                <c:pt idx="28">
                  <c:v>10994.9873045</c:v>
                </c:pt>
                <c:pt idx="29">
                  <c:v>10980.736816500001</c:v>
                </c:pt>
                <c:pt idx="30">
                  <c:v>10983.2275395</c:v>
                </c:pt>
                <c:pt idx="31">
                  <c:v>10992.135254000001</c:v>
                </c:pt>
                <c:pt idx="32">
                  <c:v>10990.159668</c:v>
                </c:pt>
                <c:pt idx="33">
                  <c:v>10988.193359500001</c:v>
                </c:pt>
                <c:pt idx="34">
                  <c:v>8029.4467770000001</c:v>
                </c:pt>
                <c:pt idx="35">
                  <c:v>8012.7719724999997</c:v>
                </c:pt>
                <c:pt idx="36">
                  <c:v>8020.0715335000004</c:v>
                </c:pt>
                <c:pt idx="37">
                  <c:v>8020.3820799999994</c:v>
                </c:pt>
                <c:pt idx="38">
                  <c:v>8014.9145504999997</c:v>
                </c:pt>
                <c:pt idx="39">
                  <c:v>8019.6430665000007</c:v>
                </c:pt>
                <c:pt idx="40">
                  <c:v>8052.8234860000002</c:v>
                </c:pt>
                <c:pt idx="41">
                  <c:v>8064.9877930000002</c:v>
                </c:pt>
                <c:pt idx="42">
                  <c:v>8076.1394044999997</c:v>
                </c:pt>
                <c:pt idx="43">
                  <c:v>8064.1845704999996</c:v>
                </c:pt>
                <c:pt idx="44">
                  <c:v>8064.3713379999999</c:v>
                </c:pt>
                <c:pt idx="45">
                  <c:v>8076.3540035000005</c:v>
                </c:pt>
                <c:pt idx="46">
                  <c:v>7783.3696285000005</c:v>
                </c:pt>
                <c:pt idx="47">
                  <c:v>7782.3352050000003</c:v>
                </c:pt>
                <c:pt idx="48">
                  <c:v>7800.1333009999998</c:v>
                </c:pt>
                <c:pt idx="49">
                  <c:v>7796.47876</c:v>
                </c:pt>
                <c:pt idx="50">
                  <c:v>7799.0893555000002</c:v>
                </c:pt>
                <c:pt idx="51">
                  <c:v>6352.3566895000004</c:v>
                </c:pt>
                <c:pt idx="52">
                  <c:v>6362.8930660000005</c:v>
                </c:pt>
                <c:pt idx="53">
                  <c:v>6362.263672</c:v>
                </c:pt>
                <c:pt idx="54">
                  <c:v>6348.2106935000002</c:v>
                </c:pt>
                <c:pt idx="55">
                  <c:v>6351.9665530000002</c:v>
                </c:pt>
                <c:pt idx="56">
                  <c:v>6359.3576659999999</c:v>
                </c:pt>
                <c:pt idx="57">
                  <c:v>6117.6118164999998</c:v>
                </c:pt>
                <c:pt idx="58">
                  <c:v>6129.9018555000002</c:v>
                </c:pt>
                <c:pt idx="59">
                  <c:v>6107.3664549999994</c:v>
                </c:pt>
                <c:pt idx="60">
                  <c:v>6112.3007809999999</c:v>
                </c:pt>
                <c:pt idx="61">
                  <c:v>6109.1384275</c:v>
                </c:pt>
                <c:pt idx="62">
                  <c:v>6134.9321285000005</c:v>
                </c:pt>
              </c:numCache>
            </c:numRef>
          </c:xVal>
          <c:yVal>
            <c:numRef>
              <c:f>' 10 models'!$G$2:$G$64</c:f>
              <c:numCache>
                <c:formatCode>General</c:formatCode>
                <c:ptCount val="63"/>
                <c:pt idx="0">
                  <c:v>91.617785665781099</c:v>
                </c:pt>
                <c:pt idx="1">
                  <c:v>91.617785665781099</c:v>
                </c:pt>
                <c:pt idx="2">
                  <c:v>91.617785665781099</c:v>
                </c:pt>
                <c:pt idx="3">
                  <c:v>91.617785665781099</c:v>
                </c:pt>
                <c:pt idx="4">
                  <c:v>91.617785665781099</c:v>
                </c:pt>
                <c:pt idx="5">
                  <c:v>91.617785665781099</c:v>
                </c:pt>
                <c:pt idx="6">
                  <c:v>91.617785665781099</c:v>
                </c:pt>
                <c:pt idx="7">
                  <c:v>91.617785665781099</c:v>
                </c:pt>
                <c:pt idx="8">
                  <c:v>91.617785665781099</c:v>
                </c:pt>
                <c:pt idx="9">
                  <c:v>91.617785665781099</c:v>
                </c:pt>
                <c:pt idx="10">
                  <c:v>91.617785665781099</c:v>
                </c:pt>
                <c:pt idx="11">
                  <c:v>91.617785665781099</c:v>
                </c:pt>
                <c:pt idx="12">
                  <c:v>91.617785665781099</c:v>
                </c:pt>
                <c:pt idx="13">
                  <c:v>91.617785665781099</c:v>
                </c:pt>
                <c:pt idx="14">
                  <c:v>91.617785665781099</c:v>
                </c:pt>
                <c:pt idx="15">
                  <c:v>91.617785665781099</c:v>
                </c:pt>
                <c:pt idx="16">
                  <c:v>91.617785665781099</c:v>
                </c:pt>
                <c:pt idx="17">
                  <c:v>91.617785665781099</c:v>
                </c:pt>
                <c:pt idx="18">
                  <c:v>91.617785665781099</c:v>
                </c:pt>
                <c:pt idx="19">
                  <c:v>91.617785665781099</c:v>
                </c:pt>
                <c:pt idx="20">
                  <c:v>91.617785665781099</c:v>
                </c:pt>
                <c:pt idx="21">
                  <c:v>91.617785665781099</c:v>
                </c:pt>
                <c:pt idx="22">
                  <c:v>91.617785665781099</c:v>
                </c:pt>
                <c:pt idx="23">
                  <c:v>91.617785665781099</c:v>
                </c:pt>
                <c:pt idx="24">
                  <c:v>91.617785665781099</c:v>
                </c:pt>
                <c:pt idx="25">
                  <c:v>91.617785665781099</c:v>
                </c:pt>
                <c:pt idx="26">
                  <c:v>91.617785665781099</c:v>
                </c:pt>
                <c:pt idx="27">
                  <c:v>91.617785665781099</c:v>
                </c:pt>
                <c:pt idx="28">
                  <c:v>91.617785665781099</c:v>
                </c:pt>
                <c:pt idx="29">
                  <c:v>91.617785665781099</c:v>
                </c:pt>
                <c:pt idx="30">
                  <c:v>91.617785665781099</c:v>
                </c:pt>
                <c:pt idx="31">
                  <c:v>91.617785665781099</c:v>
                </c:pt>
                <c:pt idx="32">
                  <c:v>91.617785665781099</c:v>
                </c:pt>
                <c:pt idx="33">
                  <c:v>91.617785665781099</c:v>
                </c:pt>
                <c:pt idx="34">
                  <c:v>91.617785665781099</c:v>
                </c:pt>
                <c:pt idx="35">
                  <c:v>91.617785665781099</c:v>
                </c:pt>
                <c:pt idx="36">
                  <c:v>91.617785665781099</c:v>
                </c:pt>
                <c:pt idx="37">
                  <c:v>91.617785665781099</c:v>
                </c:pt>
                <c:pt idx="38">
                  <c:v>91.617785665781099</c:v>
                </c:pt>
                <c:pt idx="39">
                  <c:v>91.617785665781099</c:v>
                </c:pt>
                <c:pt idx="40">
                  <c:v>91.617785665781099</c:v>
                </c:pt>
                <c:pt idx="41">
                  <c:v>91.617785665781099</c:v>
                </c:pt>
                <c:pt idx="42">
                  <c:v>91.617785665781099</c:v>
                </c:pt>
                <c:pt idx="43">
                  <c:v>91.617785665781099</c:v>
                </c:pt>
                <c:pt idx="44">
                  <c:v>91.617785665781099</c:v>
                </c:pt>
                <c:pt idx="45">
                  <c:v>91.617785665781099</c:v>
                </c:pt>
                <c:pt idx="46">
                  <c:v>91.617785665781099</c:v>
                </c:pt>
                <c:pt idx="47">
                  <c:v>91.617785665781099</c:v>
                </c:pt>
                <c:pt idx="48">
                  <c:v>91.617785665781099</c:v>
                </c:pt>
                <c:pt idx="49">
                  <c:v>91.617785665781099</c:v>
                </c:pt>
                <c:pt idx="50">
                  <c:v>91.617785665781099</c:v>
                </c:pt>
                <c:pt idx="51">
                  <c:v>91.617785665781099</c:v>
                </c:pt>
                <c:pt idx="52">
                  <c:v>91.617785665781099</c:v>
                </c:pt>
                <c:pt idx="53">
                  <c:v>91.617785665781099</c:v>
                </c:pt>
                <c:pt idx="54">
                  <c:v>91.617785665781099</c:v>
                </c:pt>
                <c:pt idx="55">
                  <c:v>91.617785665781099</c:v>
                </c:pt>
                <c:pt idx="56">
                  <c:v>91.617785665781099</c:v>
                </c:pt>
                <c:pt idx="57">
                  <c:v>91.617785665781099</c:v>
                </c:pt>
                <c:pt idx="58">
                  <c:v>91.617785665781099</c:v>
                </c:pt>
                <c:pt idx="59">
                  <c:v>91.617785665781099</c:v>
                </c:pt>
                <c:pt idx="60">
                  <c:v>91.617785665781099</c:v>
                </c:pt>
                <c:pt idx="61">
                  <c:v>91.617785665781099</c:v>
                </c:pt>
                <c:pt idx="62">
                  <c:v>91.617785665781099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models'!$F$2:$F$64</c:f>
              <c:numCache>
                <c:formatCode>General</c:formatCode>
                <c:ptCount val="63"/>
                <c:pt idx="0">
                  <c:v>8781.1811524999994</c:v>
                </c:pt>
                <c:pt idx="1">
                  <c:v>8788.8706055000002</c:v>
                </c:pt>
                <c:pt idx="2">
                  <c:v>8782.6552735000005</c:v>
                </c:pt>
                <c:pt idx="3">
                  <c:v>8808.1186525000012</c:v>
                </c:pt>
                <c:pt idx="4">
                  <c:v>8793.578125</c:v>
                </c:pt>
                <c:pt idx="5">
                  <c:v>8806.9174805000002</c:v>
                </c:pt>
                <c:pt idx="6">
                  <c:v>8791.697265499999</c:v>
                </c:pt>
                <c:pt idx="7">
                  <c:v>9017.6513674999987</c:v>
                </c:pt>
                <c:pt idx="8">
                  <c:v>9006.9262694999998</c:v>
                </c:pt>
                <c:pt idx="9">
                  <c:v>9062.3710940000001</c:v>
                </c:pt>
                <c:pt idx="10">
                  <c:v>9025.1914065000001</c:v>
                </c:pt>
                <c:pt idx="11">
                  <c:v>9050.3979490000002</c:v>
                </c:pt>
                <c:pt idx="12">
                  <c:v>7810.2421875</c:v>
                </c:pt>
                <c:pt idx="13">
                  <c:v>7834.0634769999997</c:v>
                </c:pt>
                <c:pt idx="14">
                  <c:v>7824.3374024999994</c:v>
                </c:pt>
                <c:pt idx="15">
                  <c:v>7815.9482420000004</c:v>
                </c:pt>
                <c:pt idx="16">
                  <c:v>7814.6660155</c:v>
                </c:pt>
                <c:pt idx="17">
                  <c:v>7825.7004395000004</c:v>
                </c:pt>
                <c:pt idx="18">
                  <c:v>7821.0065919999997</c:v>
                </c:pt>
                <c:pt idx="19">
                  <c:v>12450.478027500001</c:v>
                </c:pt>
                <c:pt idx="20">
                  <c:v>12450.765136999999</c:v>
                </c:pt>
                <c:pt idx="21">
                  <c:v>12434.314941500001</c:v>
                </c:pt>
                <c:pt idx="22">
                  <c:v>12441.623047000001</c:v>
                </c:pt>
                <c:pt idx="23">
                  <c:v>12415.8349605</c:v>
                </c:pt>
                <c:pt idx="24">
                  <c:v>12416.072754000001</c:v>
                </c:pt>
                <c:pt idx="25">
                  <c:v>12427.996093999998</c:v>
                </c:pt>
                <c:pt idx="26">
                  <c:v>10981.7685545</c:v>
                </c:pt>
                <c:pt idx="27">
                  <c:v>10987.7026365</c:v>
                </c:pt>
                <c:pt idx="28">
                  <c:v>10994.9873045</c:v>
                </c:pt>
                <c:pt idx="29">
                  <c:v>10980.736816500001</c:v>
                </c:pt>
                <c:pt idx="30">
                  <c:v>10983.2275395</c:v>
                </c:pt>
                <c:pt idx="31">
                  <c:v>10992.135254000001</c:v>
                </c:pt>
                <c:pt idx="32">
                  <c:v>10990.159668</c:v>
                </c:pt>
                <c:pt idx="33">
                  <c:v>10988.193359500001</c:v>
                </c:pt>
                <c:pt idx="34">
                  <c:v>8029.4467770000001</c:v>
                </c:pt>
                <c:pt idx="35">
                  <c:v>8012.7719724999997</c:v>
                </c:pt>
                <c:pt idx="36">
                  <c:v>8020.0715335000004</c:v>
                </c:pt>
                <c:pt idx="37">
                  <c:v>8020.3820799999994</c:v>
                </c:pt>
                <c:pt idx="38">
                  <c:v>8014.9145504999997</c:v>
                </c:pt>
                <c:pt idx="39">
                  <c:v>8019.6430665000007</c:v>
                </c:pt>
                <c:pt idx="40">
                  <c:v>8052.8234860000002</c:v>
                </c:pt>
                <c:pt idx="41">
                  <c:v>8064.9877930000002</c:v>
                </c:pt>
                <c:pt idx="42">
                  <c:v>8076.1394044999997</c:v>
                </c:pt>
                <c:pt idx="43">
                  <c:v>8064.1845704999996</c:v>
                </c:pt>
                <c:pt idx="44">
                  <c:v>8064.3713379999999</c:v>
                </c:pt>
                <c:pt idx="45">
                  <c:v>8076.3540035000005</c:v>
                </c:pt>
                <c:pt idx="46">
                  <c:v>7783.3696285000005</c:v>
                </c:pt>
                <c:pt idx="47">
                  <c:v>7782.3352050000003</c:v>
                </c:pt>
                <c:pt idx="48">
                  <c:v>7800.1333009999998</c:v>
                </c:pt>
                <c:pt idx="49">
                  <c:v>7796.47876</c:v>
                </c:pt>
                <c:pt idx="50">
                  <c:v>7799.0893555000002</c:v>
                </c:pt>
                <c:pt idx="51">
                  <c:v>6352.3566895000004</c:v>
                </c:pt>
                <c:pt idx="52">
                  <c:v>6362.8930660000005</c:v>
                </c:pt>
                <c:pt idx="53">
                  <c:v>6362.263672</c:v>
                </c:pt>
                <c:pt idx="54">
                  <c:v>6348.2106935000002</c:v>
                </c:pt>
                <c:pt idx="55">
                  <c:v>6351.9665530000002</c:v>
                </c:pt>
                <c:pt idx="56">
                  <c:v>6359.3576659999999</c:v>
                </c:pt>
                <c:pt idx="57">
                  <c:v>6117.6118164999998</c:v>
                </c:pt>
                <c:pt idx="58">
                  <c:v>6129.9018555000002</c:v>
                </c:pt>
                <c:pt idx="59">
                  <c:v>6107.3664549999994</c:v>
                </c:pt>
                <c:pt idx="60">
                  <c:v>6112.3007809999999</c:v>
                </c:pt>
                <c:pt idx="61">
                  <c:v>6109.1384275</c:v>
                </c:pt>
                <c:pt idx="62">
                  <c:v>6134.9321285000005</c:v>
                </c:pt>
              </c:numCache>
            </c:numRef>
          </c:xVal>
          <c:yVal>
            <c:numRef>
              <c:f>' 10 models'!$H$2:$H$64</c:f>
              <c:numCache>
                <c:formatCode>General</c:formatCode>
                <c:ptCount val="63"/>
                <c:pt idx="0">
                  <c:v>189.55323684215554</c:v>
                </c:pt>
                <c:pt idx="1">
                  <c:v>189.55323684215554</c:v>
                </c:pt>
                <c:pt idx="2">
                  <c:v>189.55323684215554</c:v>
                </c:pt>
                <c:pt idx="3">
                  <c:v>189.55323684215554</c:v>
                </c:pt>
                <c:pt idx="4">
                  <c:v>189.55323684215554</c:v>
                </c:pt>
                <c:pt idx="5">
                  <c:v>189.55323684215554</c:v>
                </c:pt>
                <c:pt idx="6">
                  <c:v>189.55323684215554</c:v>
                </c:pt>
                <c:pt idx="7">
                  <c:v>189.55323684215554</c:v>
                </c:pt>
                <c:pt idx="8">
                  <c:v>189.55323684215554</c:v>
                </c:pt>
                <c:pt idx="9">
                  <c:v>189.55323684215554</c:v>
                </c:pt>
                <c:pt idx="10">
                  <c:v>189.55323684215554</c:v>
                </c:pt>
                <c:pt idx="11">
                  <c:v>189.55323684215554</c:v>
                </c:pt>
                <c:pt idx="12">
                  <c:v>189.55323684215554</c:v>
                </c:pt>
                <c:pt idx="13">
                  <c:v>189.55323684215554</c:v>
                </c:pt>
                <c:pt idx="14">
                  <c:v>189.55323684215554</c:v>
                </c:pt>
                <c:pt idx="15">
                  <c:v>189.55323684215554</c:v>
                </c:pt>
                <c:pt idx="16">
                  <c:v>189.55323684215554</c:v>
                </c:pt>
                <c:pt idx="17">
                  <c:v>189.55323684215554</c:v>
                </c:pt>
                <c:pt idx="18">
                  <c:v>189.55323684215554</c:v>
                </c:pt>
                <c:pt idx="19">
                  <c:v>189.55323684215554</c:v>
                </c:pt>
                <c:pt idx="20">
                  <c:v>189.55323684215554</c:v>
                </c:pt>
                <c:pt idx="21">
                  <c:v>189.55323684215554</c:v>
                </c:pt>
                <c:pt idx="22">
                  <c:v>189.55323684215554</c:v>
                </c:pt>
                <c:pt idx="23">
                  <c:v>189.55323684215554</c:v>
                </c:pt>
                <c:pt idx="24">
                  <c:v>189.55323684215554</c:v>
                </c:pt>
                <c:pt idx="25">
                  <c:v>189.55323684215554</c:v>
                </c:pt>
                <c:pt idx="26">
                  <c:v>189.55323684215554</c:v>
                </c:pt>
                <c:pt idx="27">
                  <c:v>189.55323684215554</c:v>
                </c:pt>
                <c:pt idx="28">
                  <c:v>189.55323684215554</c:v>
                </c:pt>
                <c:pt idx="29">
                  <c:v>189.55323684215554</c:v>
                </c:pt>
                <c:pt idx="30">
                  <c:v>189.55323684215554</c:v>
                </c:pt>
                <c:pt idx="31">
                  <c:v>189.55323684215554</c:v>
                </c:pt>
                <c:pt idx="32">
                  <c:v>189.55323684215554</c:v>
                </c:pt>
                <c:pt idx="33">
                  <c:v>189.55323684215554</c:v>
                </c:pt>
                <c:pt idx="34">
                  <c:v>189.55323684215554</c:v>
                </c:pt>
                <c:pt idx="35">
                  <c:v>189.55323684215554</c:v>
                </c:pt>
                <c:pt idx="36">
                  <c:v>189.55323684215554</c:v>
                </c:pt>
                <c:pt idx="37">
                  <c:v>189.55323684215554</c:v>
                </c:pt>
                <c:pt idx="38">
                  <c:v>189.55323684215554</c:v>
                </c:pt>
                <c:pt idx="39">
                  <c:v>189.55323684215554</c:v>
                </c:pt>
                <c:pt idx="40">
                  <c:v>189.55323684215554</c:v>
                </c:pt>
                <c:pt idx="41">
                  <c:v>189.55323684215554</c:v>
                </c:pt>
                <c:pt idx="42">
                  <c:v>189.55323684215554</c:v>
                </c:pt>
                <c:pt idx="43">
                  <c:v>189.55323684215554</c:v>
                </c:pt>
                <c:pt idx="44">
                  <c:v>189.55323684215554</c:v>
                </c:pt>
                <c:pt idx="45">
                  <c:v>189.55323684215554</c:v>
                </c:pt>
                <c:pt idx="46">
                  <c:v>189.55323684215554</c:v>
                </c:pt>
                <c:pt idx="47">
                  <c:v>189.55323684215554</c:v>
                </c:pt>
                <c:pt idx="48">
                  <c:v>189.55323684215554</c:v>
                </c:pt>
                <c:pt idx="49">
                  <c:v>189.55323684215554</c:v>
                </c:pt>
                <c:pt idx="50">
                  <c:v>189.55323684215554</c:v>
                </c:pt>
                <c:pt idx="51">
                  <c:v>189.55323684215554</c:v>
                </c:pt>
                <c:pt idx="52">
                  <c:v>189.55323684215554</c:v>
                </c:pt>
                <c:pt idx="53">
                  <c:v>189.55323684215554</c:v>
                </c:pt>
                <c:pt idx="54">
                  <c:v>189.55323684215554</c:v>
                </c:pt>
                <c:pt idx="55">
                  <c:v>189.55323684215554</c:v>
                </c:pt>
                <c:pt idx="56">
                  <c:v>189.55323684215554</c:v>
                </c:pt>
                <c:pt idx="57">
                  <c:v>189.55323684215554</c:v>
                </c:pt>
                <c:pt idx="58">
                  <c:v>189.55323684215554</c:v>
                </c:pt>
                <c:pt idx="59">
                  <c:v>189.55323684215554</c:v>
                </c:pt>
                <c:pt idx="60">
                  <c:v>189.55323684215554</c:v>
                </c:pt>
                <c:pt idx="61">
                  <c:v>189.55323684215554</c:v>
                </c:pt>
                <c:pt idx="62">
                  <c:v>189.55323684215554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models'!$F$2:$F$64</c:f>
              <c:numCache>
                <c:formatCode>General</c:formatCode>
                <c:ptCount val="63"/>
                <c:pt idx="0">
                  <c:v>8781.1811524999994</c:v>
                </c:pt>
                <c:pt idx="1">
                  <c:v>8788.8706055000002</c:v>
                </c:pt>
                <c:pt idx="2">
                  <c:v>8782.6552735000005</c:v>
                </c:pt>
                <c:pt idx="3">
                  <c:v>8808.1186525000012</c:v>
                </c:pt>
                <c:pt idx="4">
                  <c:v>8793.578125</c:v>
                </c:pt>
                <c:pt idx="5">
                  <c:v>8806.9174805000002</c:v>
                </c:pt>
                <c:pt idx="6">
                  <c:v>8791.697265499999</c:v>
                </c:pt>
                <c:pt idx="7">
                  <c:v>9017.6513674999987</c:v>
                </c:pt>
                <c:pt idx="8">
                  <c:v>9006.9262694999998</c:v>
                </c:pt>
                <c:pt idx="9">
                  <c:v>9062.3710940000001</c:v>
                </c:pt>
                <c:pt idx="10">
                  <c:v>9025.1914065000001</c:v>
                </c:pt>
                <c:pt idx="11">
                  <c:v>9050.3979490000002</c:v>
                </c:pt>
                <c:pt idx="12">
                  <c:v>7810.2421875</c:v>
                </c:pt>
                <c:pt idx="13">
                  <c:v>7834.0634769999997</c:v>
                </c:pt>
                <c:pt idx="14">
                  <c:v>7824.3374024999994</c:v>
                </c:pt>
                <c:pt idx="15">
                  <c:v>7815.9482420000004</c:v>
                </c:pt>
                <c:pt idx="16">
                  <c:v>7814.6660155</c:v>
                </c:pt>
                <c:pt idx="17">
                  <c:v>7825.7004395000004</c:v>
                </c:pt>
                <c:pt idx="18">
                  <c:v>7821.0065919999997</c:v>
                </c:pt>
                <c:pt idx="19">
                  <c:v>12450.478027500001</c:v>
                </c:pt>
                <c:pt idx="20">
                  <c:v>12450.765136999999</c:v>
                </c:pt>
                <c:pt idx="21">
                  <c:v>12434.314941500001</c:v>
                </c:pt>
                <c:pt idx="22">
                  <c:v>12441.623047000001</c:v>
                </c:pt>
                <c:pt idx="23">
                  <c:v>12415.8349605</c:v>
                </c:pt>
                <c:pt idx="24">
                  <c:v>12416.072754000001</c:v>
                </c:pt>
                <c:pt idx="25">
                  <c:v>12427.996093999998</c:v>
                </c:pt>
                <c:pt idx="26">
                  <c:v>10981.7685545</c:v>
                </c:pt>
                <c:pt idx="27">
                  <c:v>10987.7026365</c:v>
                </c:pt>
                <c:pt idx="28">
                  <c:v>10994.9873045</c:v>
                </c:pt>
                <c:pt idx="29">
                  <c:v>10980.736816500001</c:v>
                </c:pt>
                <c:pt idx="30">
                  <c:v>10983.2275395</c:v>
                </c:pt>
                <c:pt idx="31">
                  <c:v>10992.135254000001</c:v>
                </c:pt>
                <c:pt idx="32">
                  <c:v>10990.159668</c:v>
                </c:pt>
                <c:pt idx="33">
                  <c:v>10988.193359500001</c:v>
                </c:pt>
                <c:pt idx="34">
                  <c:v>8029.4467770000001</c:v>
                </c:pt>
                <c:pt idx="35">
                  <c:v>8012.7719724999997</c:v>
                </c:pt>
                <c:pt idx="36">
                  <c:v>8020.0715335000004</c:v>
                </c:pt>
                <c:pt idx="37">
                  <c:v>8020.3820799999994</c:v>
                </c:pt>
                <c:pt idx="38">
                  <c:v>8014.9145504999997</c:v>
                </c:pt>
                <c:pt idx="39">
                  <c:v>8019.6430665000007</c:v>
                </c:pt>
                <c:pt idx="40">
                  <c:v>8052.8234860000002</c:v>
                </c:pt>
                <c:pt idx="41">
                  <c:v>8064.9877930000002</c:v>
                </c:pt>
                <c:pt idx="42">
                  <c:v>8076.1394044999997</c:v>
                </c:pt>
                <c:pt idx="43">
                  <c:v>8064.1845704999996</c:v>
                </c:pt>
                <c:pt idx="44">
                  <c:v>8064.3713379999999</c:v>
                </c:pt>
                <c:pt idx="45">
                  <c:v>8076.3540035000005</c:v>
                </c:pt>
                <c:pt idx="46">
                  <c:v>7783.3696285000005</c:v>
                </c:pt>
                <c:pt idx="47">
                  <c:v>7782.3352050000003</c:v>
                </c:pt>
                <c:pt idx="48">
                  <c:v>7800.1333009999998</c:v>
                </c:pt>
                <c:pt idx="49">
                  <c:v>7796.47876</c:v>
                </c:pt>
                <c:pt idx="50">
                  <c:v>7799.0893555000002</c:v>
                </c:pt>
                <c:pt idx="51">
                  <c:v>6352.3566895000004</c:v>
                </c:pt>
                <c:pt idx="52">
                  <c:v>6362.8930660000005</c:v>
                </c:pt>
                <c:pt idx="53">
                  <c:v>6362.263672</c:v>
                </c:pt>
                <c:pt idx="54">
                  <c:v>6348.2106935000002</c:v>
                </c:pt>
                <c:pt idx="55">
                  <c:v>6351.9665530000002</c:v>
                </c:pt>
                <c:pt idx="56">
                  <c:v>6359.3576659999999</c:v>
                </c:pt>
                <c:pt idx="57">
                  <c:v>6117.6118164999998</c:v>
                </c:pt>
                <c:pt idx="58">
                  <c:v>6129.9018555000002</c:v>
                </c:pt>
                <c:pt idx="59">
                  <c:v>6107.3664549999994</c:v>
                </c:pt>
                <c:pt idx="60">
                  <c:v>6112.3007809999999</c:v>
                </c:pt>
                <c:pt idx="61">
                  <c:v>6109.1384275</c:v>
                </c:pt>
                <c:pt idx="62">
                  <c:v>6134.9321285000005</c:v>
                </c:pt>
              </c:numCache>
            </c:numRef>
          </c:xVal>
          <c:yVal>
            <c:numRef>
              <c:f>' 10 models'!$I$2:$I$64</c:f>
              <c:numCache>
                <c:formatCode>General</c:formatCode>
                <c:ptCount val="63"/>
                <c:pt idx="0">
                  <c:v>140.58551125396832</c:v>
                </c:pt>
                <c:pt idx="1">
                  <c:v>140.58551125396832</c:v>
                </c:pt>
                <c:pt idx="2">
                  <c:v>140.58551125396832</c:v>
                </c:pt>
                <c:pt idx="3">
                  <c:v>140.58551125396832</c:v>
                </c:pt>
                <c:pt idx="4">
                  <c:v>140.58551125396832</c:v>
                </c:pt>
                <c:pt idx="5">
                  <c:v>140.58551125396832</c:v>
                </c:pt>
                <c:pt idx="6">
                  <c:v>140.58551125396832</c:v>
                </c:pt>
                <c:pt idx="7">
                  <c:v>140.58551125396832</c:v>
                </c:pt>
                <c:pt idx="8">
                  <c:v>140.58551125396832</c:v>
                </c:pt>
                <c:pt idx="9">
                  <c:v>140.58551125396832</c:v>
                </c:pt>
                <c:pt idx="10">
                  <c:v>140.58551125396832</c:v>
                </c:pt>
                <c:pt idx="11">
                  <c:v>140.58551125396832</c:v>
                </c:pt>
                <c:pt idx="12">
                  <c:v>140.58551125396832</c:v>
                </c:pt>
                <c:pt idx="13">
                  <c:v>140.58551125396832</c:v>
                </c:pt>
                <c:pt idx="14">
                  <c:v>140.58551125396832</c:v>
                </c:pt>
                <c:pt idx="15">
                  <c:v>140.58551125396832</c:v>
                </c:pt>
                <c:pt idx="16">
                  <c:v>140.58551125396832</c:v>
                </c:pt>
                <c:pt idx="17">
                  <c:v>140.58551125396832</c:v>
                </c:pt>
                <c:pt idx="18">
                  <c:v>140.58551125396832</c:v>
                </c:pt>
                <c:pt idx="19">
                  <c:v>140.58551125396832</c:v>
                </c:pt>
                <c:pt idx="20">
                  <c:v>140.58551125396832</c:v>
                </c:pt>
                <c:pt idx="21">
                  <c:v>140.58551125396832</c:v>
                </c:pt>
                <c:pt idx="22">
                  <c:v>140.58551125396832</c:v>
                </c:pt>
                <c:pt idx="23">
                  <c:v>140.58551125396832</c:v>
                </c:pt>
                <c:pt idx="24">
                  <c:v>140.58551125396832</c:v>
                </c:pt>
                <c:pt idx="25">
                  <c:v>140.58551125396832</c:v>
                </c:pt>
                <c:pt idx="26">
                  <c:v>140.58551125396832</c:v>
                </c:pt>
                <c:pt idx="27">
                  <c:v>140.58551125396832</c:v>
                </c:pt>
                <c:pt idx="28">
                  <c:v>140.58551125396832</c:v>
                </c:pt>
                <c:pt idx="29">
                  <c:v>140.58551125396832</c:v>
                </c:pt>
                <c:pt idx="30">
                  <c:v>140.58551125396832</c:v>
                </c:pt>
                <c:pt idx="31">
                  <c:v>140.58551125396832</c:v>
                </c:pt>
                <c:pt idx="32">
                  <c:v>140.58551125396832</c:v>
                </c:pt>
                <c:pt idx="33">
                  <c:v>140.58551125396832</c:v>
                </c:pt>
                <c:pt idx="34">
                  <c:v>140.58551125396832</c:v>
                </c:pt>
                <c:pt idx="35">
                  <c:v>140.58551125396832</c:v>
                </c:pt>
                <c:pt idx="36">
                  <c:v>140.58551125396832</c:v>
                </c:pt>
                <c:pt idx="37">
                  <c:v>140.58551125396832</c:v>
                </c:pt>
                <c:pt idx="38">
                  <c:v>140.58551125396832</c:v>
                </c:pt>
                <c:pt idx="39">
                  <c:v>140.58551125396832</c:v>
                </c:pt>
                <c:pt idx="40">
                  <c:v>140.58551125396832</c:v>
                </c:pt>
                <c:pt idx="41">
                  <c:v>140.58551125396832</c:v>
                </c:pt>
                <c:pt idx="42">
                  <c:v>140.58551125396832</c:v>
                </c:pt>
                <c:pt idx="43">
                  <c:v>140.58551125396832</c:v>
                </c:pt>
                <c:pt idx="44">
                  <c:v>140.58551125396832</c:v>
                </c:pt>
                <c:pt idx="45">
                  <c:v>140.58551125396832</c:v>
                </c:pt>
                <c:pt idx="46">
                  <c:v>140.58551125396832</c:v>
                </c:pt>
                <c:pt idx="47">
                  <c:v>140.58551125396832</c:v>
                </c:pt>
                <c:pt idx="48">
                  <c:v>140.58551125396832</c:v>
                </c:pt>
                <c:pt idx="49">
                  <c:v>140.58551125396832</c:v>
                </c:pt>
                <c:pt idx="50">
                  <c:v>140.58551125396832</c:v>
                </c:pt>
                <c:pt idx="51">
                  <c:v>140.58551125396832</c:v>
                </c:pt>
                <c:pt idx="52">
                  <c:v>140.58551125396832</c:v>
                </c:pt>
                <c:pt idx="53">
                  <c:v>140.58551125396832</c:v>
                </c:pt>
                <c:pt idx="54">
                  <c:v>140.58551125396832</c:v>
                </c:pt>
                <c:pt idx="55">
                  <c:v>140.58551125396832</c:v>
                </c:pt>
                <c:pt idx="56">
                  <c:v>140.58551125396832</c:v>
                </c:pt>
                <c:pt idx="57">
                  <c:v>140.58551125396832</c:v>
                </c:pt>
                <c:pt idx="58">
                  <c:v>140.58551125396832</c:v>
                </c:pt>
                <c:pt idx="59">
                  <c:v>140.58551125396832</c:v>
                </c:pt>
                <c:pt idx="60">
                  <c:v>140.58551125396832</c:v>
                </c:pt>
                <c:pt idx="61">
                  <c:v>140.58551125396832</c:v>
                </c:pt>
                <c:pt idx="62">
                  <c:v>140.58551125396832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223280"/>
        <c:axId val="393223672"/>
      </c:scatterChart>
      <c:valAx>
        <c:axId val="393223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393223672"/>
        <c:crosses val="autoZero"/>
        <c:crossBetween val="midCat"/>
      </c:valAx>
      <c:valAx>
        <c:axId val="393223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393223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10 contours'!$D$2:$D$70</c:f>
              <c:numCache>
                <c:formatCode>General</c:formatCode>
                <c:ptCount val="69"/>
                <c:pt idx="0">
                  <c:v>333.52862499999998</c:v>
                </c:pt>
                <c:pt idx="1">
                  <c:v>333.81097399999999</c:v>
                </c:pt>
                <c:pt idx="2">
                  <c:v>333.59161399999999</c:v>
                </c:pt>
                <c:pt idx="3">
                  <c:v>334.70291099999997</c:v>
                </c:pt>
                <c:pt idx="4">
                  <c:v>334.969604</c:v>
                </c:pt>
                <c:pt idx="5">
                  <c:v>334.47924799999998</c:v>
                </c:pt>
                <c:pt idx="6">
                  <c:v>333.76431300000002</c:v>
                </c:pt>
                <c:pt idx="7">
                  <c:v>334.35006700000002</c:v>
                </c:pt>
                <c:pt idx="8">
                  <c:v>333.73706099999998</c:v>
                </c:pt>
                <c:pt idx="9">
                  <c:v>341.237976</c:v>
                </c:pt>
                <c:pt idx="10">
                  <c:v>340.73648100000003</c:v>
                </c:pt>
                <c:pt idx="11">
                  <c:v>342.44152800000001</c:v>
                </c:pt>
                <c:pt idx="12">
                  <c:v>342.86071800000002</c:v>
                </c:pt>
                <c:pt idx="13">
                  <c:v>342.520081</c:v>
                </c:pt>
                <c:pt idx="14">
                  <c:v>341.098297</c:v>
                </c:pt>
                <c:pt idx="15">
                  <c:v>342.32894900000002</c:v>
                </c:pt>
                <c:pt idx="16">
                  <c:v>342.77053799999999</c:v>
                </c:pt>
                <c:pt idx="17">
                  <c:v>316.32687399999998</c:v>
                </c:pt>
                <c:pt idx="18">
                  <c:v>317.78524800000002</c:v>
                </c:pt>
                <c:pt idx="19">
                  <c:v>317.18853799999999</c:v>
                </c:pt>
                <c:pt idx="20">
                  <c:v>316.87167399999998</c:v>
                </c:pt>
                <c:pt idx="21">
                  <c:v>316.61135899999999</c:v>
                </c:pt>
                <c:pt idx="22">
                  <c:v>316.29553199999998</c:v>
                </c:pt>
                <c:pt idx="23">
                  <c:v>316.75598100000002</c:v>
                </c:pt>
                <c:pt idx="24">
                  <c:v>316.54467799999998</c:v>
                </c:pt>
                <c:pt idx="25">
                  <c:v>397.70712300000002</c:v>
                </c:pt>
                <c:pt idx="26">
                  <c:v>398.49203499999999</c:v>
                </c:pt>
                <c:pt idx="27">
                  <c:v>397.75268599999998</c:v>
                </c:pt>
                <c:pt idx="28">
                  <c:v>397.05053700000002</c:v>
                </c:pt>
                <c:pt idx="29">
                  <c:v>397.29852299999999</c:v>
                </c:pt>
                <c:pt idx="30">
                  <c:v>396.95327800000001</c:v>
                </c:pt>
                <c:pt idx="31">
                  <c:v>396.84204099999999</c:v>
                </c:pt>
                <c:pt idx="32">
                  <c:v>397.30117799999999</c:v>
                </c:pt>
                <c:pt idx="33">
                  <c:v>373.316284</c:v>
                </c:pt>
                <c:pt idx="34">
                  <c:v>373.53112800000002</c:v>
                </c:pt>
                <c:pt idx="35">
                  <c:v>373.89926100000002</c:v>
                </c:pt>
                <c:pt idx="36">
                  <c:v>372.993134</c:v>
                </c:pt>
                <c:pt idx="37">
                  <c:v>373.12524400000001</c:v>
                </c:pt>
                <c:pt idx="38">
                  <c:v>373.626373</c:v>
                </c:pt>
                <c:pt idx="39">
                  <c:v>373.500092</c:v>
                </c:pt>
                <c:pt idx="40">
                  <c:v>373.57714800000002</c:v>
                </c:pt>
                <c:pt idx="41">
                  <c:v>325.10797100000002</c:v>
                </c:pt>
                <c:pt idx="42">
                  <c:v>324.71426400000001</c:v>
                </c:pt>
                <c:pt idx="43">
                  <c:v>325.074432</c:v>
                </c:pt>
                <c:pt idx="44">
                  <c:v>324.72598299999999</c:v>
                </c:pt>
                <c:pt idx="45">
                  <c:v>324.600281</c:v>
                </c:pt>
                <c:pt idx="46">
                  <c:v>324.78488199999998</c:v>
                </c:pt>
                <c:pt idx="47">
                  <c:v>324.823059</c:v>
                </c:pt>
                <c:pt idx="48">
                  <c:v>324.907104</c:v>
                </c:pt>
                <c:pt idx="49">
                  <c:v>325.35726899999997</c:v>
                </c:pt>
                <c:pt idx="50">
                  <c:v>325.30502300000001</c:v>
                </c:pt>
                <c:pt idx="51">
                  <c:v>325.01867700000003</c:v>
                </c:pt>
                <c:pt idx="52">
                  <c:v>325.22598299999999</c:v>
                </c:pt>
                <c:pt idx="53">
                  <c:v>317.72467</c:v>
                </c:pt>
                <c:pt idx="54">
                  <c:v>317.67309599999999</c:v>
                </c:pt>
                <c:pt idx="55">
                  <c:v>318.40594499999997</c:v>
                </c:pt>
                <c:pt idx="56">
                  <c:v>318.00247200000001</c:v>
                </c:pt>
                <c:pt idx="57">
                  <c:v>318.054688</c:v>
                </c:pt>
                <c:pt idx="58">
                  <c:v>318.08871499999998</c:v>
                </c:pt>
                <c:pt idx="59">
                  <c:v>287.52716099999998</c:v>
                </c:pt>
                <c:pt idx="60">
                  <c:v>287.03247099999999</c:v>
                </c:pt>
                <c:pt idx="61">
                  <c:v>287.52288800000002</c:v>
                </c:pt>
                <c:pt idx="62">
                  <c:v>281.21203600000001</c:v>
                </c:pt>
                <c:pt idx="63">
                  <c:v>281.73782299999999</c:v>
                </c:pt>
                <c:pt idx="64">
                  <c:v>282.573578</c:v>
                </c:pt>
                <c:pt idx="65">
                  <c:v>280.77972399999999</c:v>
                </c:pt>
                <c:pt idx="66">
                  <c:v>281.03979500000003</c:v>
                </c:pt>
                <c:pt idx="67">
                  <c:v>281.00955199999999</c:v>
                </c:pt>
                <c:pt idx="68">
                  <c:v>282.197968</c:v>
                </c:pt>
              </c:numCache>
            </c:numRef>
          </c:xVal>
          <c:yVal>
            <c:numRef>
              <c:f>' 10 contours'!$C$2:$C$70</c:f>
              <c:numCache>
                <c:formatCode>General</c:formatCode>
                <c:ptCount val="69"/>
                <c:pt idx="0">
                  <c:v>331.55136099999999</c:v>
                </c:pt>
                <c:pt idx="1">
                  <c:v>331.570831</c:v>
                </c:pt>
                <c:pt idx="2">
                  <c:v>331.40390000000002</c:v>
                </c:pt>
                <c:pt idx="3">
                  <c:v>332.76162699999998</c:v>
                </c:pt>
                <c:pt idx="4">
                  <c:v>332.52972399999999</c:v>
                </c:pt>
                <c:pt idx="5">
                  <c:v>332.36135899999999</c:v>
                </c:pt>
                <c:pt idx="6">
                  <c:v>331.81527699999998</c:v>
                </c:pt>
                <c:pt idx="7">
                  <c:v>334.28372200000001</c:v>
                </c:pt>
                <c:pt idx="8">
                  <c:v>334.17614700000001</c:v>
                </c:pt>
                <c:pt idx="9">
                  <c:v>340.64724699999999</c:v>
                </c:pt>
                <c:pt idx="10">
                  <c:v>338.28668199999998</c:v>
                </c:pt>
                <c:pt idx="11">
                  <c:v>342.13940400000001</c:v>
                </c:pt>
                <c:pt idx="12">
                  <c:v>341.46664399999997</c:v>
                </c:pt>
                <c:pt idx="13">
                  <c:v>341.40576199999998</c:v>
                </c:pt>
                <c:pt idx="14">
                  <c:v>342.34457400000002</c:v>
                </c:pt>
                <c:pt idx="15">
                  <c:v>342.01077299999997</c:v>
                </c:pt>
                <c:pt idx="16">
                  <c:v>342.69180299999999</c:v>
                </c:pt>
                <c:pt idx="17">
                  <c:v>316.08621199999999</c:v>
                </c:pt>
                <c:pt idx="18">
                  <c:v>315.81332400000002</c:v>
                </c:pt>
                <c:pt idx="19">
                  <c:v>315.95639</c:v>
                </c:pt>
                <c:pt idx="20">
                  <c:v>315.191956</c:v>
                </c:pt>
                <c:pt idx="21">
                  <c:v>315.31863399999997</c:v>
                </c:pt>
                <c:pt idx="22">
                  <c:v>316.277557</c:v>
                </c:pt>
                <c:pt idx="23">
                  <c:v>315.821167</c:v>
                </c:pt>
                <c:pt idx="24">
                  <c:v>316.09268200000002</c:v>
                </c:pt>
                <c:pt idx="25">
                  <c:v>396.147583</c:v>
                </c:pt>
                <c:pt idx="26">
                  <c:v>395.29202299999997</c:v>
                </c:pt>
                <c:pt idx="27">
                  <c:v>395.24880999999999</c:v>
                </c:pt>
                <c:pt idx="28">
                  <c:v>396.57052599999997</c:v>
                </c:pt>
                <c:pt idx="29">
                  <c:v>396.88970899999998</c:v>
                </c:pt>
                <c:pt idx="30">
                  <c:v>395.47027600000001</c:v>
                </c:pt>
                <c:pt idx="31">
                  <c:v>395.019226</c:v>
                </c:pt>
                <c:pt idx="32">
                  <c:v>397.04946899999999</c:v>
                </c:pt>
                <c:pt idx="33">
                  <c:v>371.37066700000003</c:v>
                </c:pt>
                <c:pt idx="34">
                  <c:v>371.37756300000001</c:v>
                </c:pt>
                <c:pt idx="35">
                  <c:v>371.33523600000001</c:v>
                </c:pt>
                <c:pt idx="36">
                  <c:v>371.66296399999999</c:v>
                </c:pt>
                <c:pt idx="37">
                  <c:v>371.62625100000002</c:v>
                </c:pt>
                <c:pt idx="38">
                  <c:v>371.45114100000001</c:v>
                </c:pt>
                <c:pt idx="39">
                  <c:v>371.48507699999999</c:v>
                </c:pt>
                <c:pt idx="40">
                  <c:v>371.33981299999999</c:v>
                </c:pt>
                <c:pt idx="41">
                  <c:v>322.074951</c:v>
                </c:pt>
                <c:pt idx="42">
                  <c:v>321.91772500000002</c:v>
                </c:pt>
                <c:pt idx="43">
                  <c:v>321.813019</c:v>
                </c:pt>
                <c:pt idx="44">
                  <c:v>322.810272</c:v>
                </c:pt>
                <c:pt idx="45">
                  <c:v>322.12023900000003</c:v>
                </c:pt>
                <c:pt idx="46">
                  <c:v>321.94149800000002</c:v>
                </c:pt>
                <c:pt idx="47">
                  <c:v>322.05847199999999</c:v>
                </c:pt>
                <c:pt idx="48">
                  <c:v>322.49829099999999</c:v>
                </c:pt>
                <c:pt idx="49">
                  <c:v>322.41479500000003</c:v>
                </c:pt>
                <c:pt idx="50">
                  <c:v>322.00933800000001</c:v>
                </c:pt>
                <c:pt idx="51">
                  <c:v>322.17773399999999</c:v>
                </c:pt>
                <c:pt idx="52">
                  <c:v>322.540009</c:v>
                </c:pt>
                <c:pt idx="53">
                  <c:v>314.98037699999998</c:v>
                </c:pt>
                <c:pt idx="54">
                  <c:v>315.00329599999998</c:v>
                </c:pt>
                <c:pt idx="55">
                  <c:v>315.01599099999999</c:v>
                </c:pt>
                <c:pt idx="56">
                  <c:v>315.27587899999997</c:v>
                </c:pt>
                <c:pt idx="57">
                  <c:v>315.20675699999998</c:v>
                </c:pt>
                <c:pt idx="58">
                  <c:v>315.06774899999999</c:v>
                </c:pt>
                <c:pt idx="59">
                  <c:v>284.52319299999999</c:v>
                </c:pt>
                <c:pt idx="60">
                  <c:v>284.69097900000003</c:v>
                </c:pt>
                <c:pt idx="61">
                  <c:v>284.561127</c:v>
                </c:pt>
                <c:pt idx="62">
                  <c:v>279.048676</c:v>
                </c:pt>
                <c:pt idx="63">
                  <c:v>278.93814099999997</c:v>
                </c:pt>
                <c:pt idx="64">
                  <c:v>278.75418100000002</c:v>
                </c:pt>
                <c:pt idx="65">
                  <c:v>279.04470800000001</c:v>
                </c:pt>
                <c:pt idx="66">
                  <c:v>279.04791299999999</c:v>
                </c:pt>
                <c:pt idx="67">
                  <c:v>278.62210099999999</c:v>
                </c:pt>
                <c:pt idx="68">
                  <c:v>278.72909499999997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225240"/>
        <c:axId val="395287832"/>
      </c:scatterChart>
      <c:valAx>
        <c:axId val="393225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395287832"/>
        <c:crosses val="autoZero"/>
        <c:crossBetween val="midCat"/>
      </c:valAx>
      <c:valAx>
        <c:axId val="39528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393225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contours'!$F$2:$F$70</c:f>
              <c:numCache>
                <c:formatCode>General</c:formatCode>
                <c:ptCount val="69"/>
                <c:pt idx="0">
                  <c:v>332.53999299999998</c:v>
                </c:pt>
                <c:pt idx="1">
                  <c:v>332.69090249999999</c:v>
                </c:pt>
                <c:pt idx="2">
                  <c:v>332.49775699999998</c:v>
                </c:pt>
                <c:pt idx="3">
                  <c:v>333.73226899999997</c:v>
                </c:pt>
                <c:pt idx="4">
                  <c:v>333.749664</c:v>
                </c:pt>
                <c:pt idx="5">
                  <c:v>333.42030349999999</c:v>
                </c:pt>
                <c:pt idx="6">
                  <c:v>332.78979500000003</c:v>
                </c:pt>
                <c:pt idx="7">
                  <c:v>334.31689449999999</c:v>
                </c:pt>
                <c:pt idx="8">
                  <c:v>333.95660399999997</c:v>
                </c:pt>
                <c:pt idx="9">
                  <c:v>340.9426115</c:v>
                </c:pt>
                <c:pt idx="10">
                  <c:v>339.51158150000003</c:v>
                </c:pt>
                <c:pt idx="11">
                  <c:v>342.29046600000004</c:v>
                </c:pt>
                <c:pt idx="12">
                  <c:v>342.163681</c:v>
                </c:pt>
                <c:pt idx="13">
                  <c:v>341.96292149999999</c:v>
                </c:pt>
                <c:pt idx="14">
                  <c:v>341.72143549999998</c:v>
                </c:pt>
                <c:pt idx="15">
                  <c:v>342.16986099999997</c:v>
                </c:pt>
                <c:pt idx="16">
                  <c:v>342.73117049999996</c:v>
                </c:pt>
                <c:pt idx="17">
                  <c:v>316.20654300000001</c:v>
                </c:pt>
                <c:pt idx="18">
                  <c:v>316.79928600000005</c:v>
                </c:pt>
                <c:pt idx="19">
                  <c:v>316.57246399999997</c:v>
                </c:pt>
                <c:pt idx="20">
                  <c:v>316.03181499999999</c:v>
                </c:pt>
                <c:pt idx="21">
                  <c:v>315.96499649999998</c:v>
                </c:pt>
                <c:pt idx="22">
                  <c:v>316.28654449999999</c:v>
                </c:pt>
                <c:pt idx="23">
                  <c:v>316.28857400000004</c:v>
                </c:pt>
                <c:pt idx="24">
                  <c:v>316.31867999999997</c:v>
                </c:pt>
                <c:pt idx="25">
                  <c:v>396.92735300000004</c:v>
                </c:pt>
                <c:pt idx="26">
                  <c:v>396.89202899999998</c:v>
                </c:pt>
                <c:pt idx="27">
                  <c:v>396.50074799999999</c:v>
                </c:pt>
                <c:pt idx="28">
                  <c:v>396.81053150000002</c:v>
                </c:pt>
                <c:pt idx="29">
                  <c:v>397.09411599999999</c:v>
                </c:pt>
                <c:pt idx="30">
                  <c:v>396.21177699999998</c:v>
                </c:pt>
                <c:pt idx="31">
                  <c:v>395.9306335</c:v>
                </c:pt>
                <c:pt idx="32">
                  <c:v>397.17532349999999</c:v>
                </c:pt>
                <c:pt idx="33">
                  <c:v>372.34347550000001</c:v>
                </c:pt>
                <c:pt idx="34">
                  <c:v>372.45434550000004</c:v>
                </c:pt>
                <c:pt idx="35">
                  <c:v>372.61724850000002</c:v>
                </c:pt>
                <c:pt idx="36">
                  <c:v>372.32804899999996</c:v>
                </c:pt>
                <c:pt idx="37">
                  <c:v>372.37574749999999</c:v>
                </c:pt>
                <c:pt idx="38">
                  <c:v>372.53875700000003</c:v>
                </c:pt>
                <c:pt idx="39">
                  <c:v>372.49258450000002</c:v>
                </c:pt>
                <c:pt idx="40">
                  <c:v>372.45848050000001</c:v>
                </c:pt>
                <c:pt idx="41">
                  <c:v>323.59146099999998</c:v>
                </c:pt>
                <c:pt idx="42">
                  <c:v>323.31599449999999</c:v>
                </c:pt>
                <c:pt idx="43">
                  <c:v>323.44372550000003</c:v>
                </c:pt>
                <c:pt idx="44">
                  <c:v>323.76812749999999</c:v>
                </c:pt>
                <c:pt idx="45">
                  <c:v>323.36026000000004</c:v>
                </c:pt>
                <c:pt idx="46">
                  <c:v>323.36319000000003</c:v>
                </c:pt>
                <c:pt idx="47">
                  <c:v>323.4407655</c:v>
                </c:pt>
                <c:pt idx="48">
                  <c:v>323.7026975</c:v>
                </c:pt>
                <c:pt idx="49">
                  <c:v>323.886032</c:v>
                </c:pt>
                <c:pt idx="50">
                  <c:v>323.65718049999998</c:v>
                </c:pt>
                <c:pt idx="51">
                  <c:v>323.59820550000001</c:v>
                </c:pt>
                <c:pt idx="52">
                  <c:v>323.88299599999999</c:v>
                </c:pt>
                <c:pt idx="53">
                  <c:v>316.35252349999996</c:v>
                </c:pt>
                <c:pt idx="54">
                  <c:v>316.33819599999998</c:v>
                </c:pt>
                <c:pt idx="55">
                  <c:v>316.71096799999998</c:v>
                </c:pt>
                <c:pt idx="56">
                  <c:v>316.63917549999996</c:v>
                </c:pt>
                <c:pt idx="57">
                  <c:v>316.63072249999999</c:v>
                </c:pt>
                <c:pt idx="58">
                  <c:v>316.57823199999996</c:v>
                </c:pt>
                <c:pt idx="59">
                  <c:v>286.02517699999999</c:v>
                </c:pt>
                <c:pt idx="60">
                  <c:v>285.86172499999998</c:v>
                </c:pt>
                <c:pt idx="61">
                  <c:v>286.04200750000001</c:v>
                </c:pt>
                <c:pt idx="62">
                  <c:v>280.13035600000001</c:v>
                </c:pt>
                <c:pt idx="63">
                  <c:v>280.33798200000001</c:v>
                </c:pt>
                <c:pt idx="64">
                  <c:v>280.66387950000001</c:v>
                </c:pt>
                <c:pt idx="65">
                  <c:v>279.912216</c:v>
                </c:pt>
                <c:pt idx="66">
                  <c:v>280.04385400000001</c:v>
                </c:pt>
                <c:pt idx="67">
                  <c:v>279.81582649999996</c:v>
                </c:pt>
                <c:pt idx="68">
                  <c:v>280.46353149999999</c:v>
                </c:pt>
              </c:numCache>
            </c:numRef>
          </c:xVal>
          <c:yVal>
            <c:numRef>
              <c:f>' 10 contours'!$E$2:$E$70</c:f>
              <c:numCache>
                <c:formatCode>General</c:formatCode>
                <c:ptCount val="69"/>
                <c:pt idx="0">
                  <c:v>1.977263999999991</c:v>
                </c:pt>
                <c:pt idx="1">
                  <c:v>2.2401429999999891</c:v>
                </c:pt>
                <c:pt idx="2">
                  <c:v>2.1877139999999713</c:v>
                </c:pt>
                <c:pt idx="3">
                  <c:v>1.941283999999996</c:v>
                </c:pt>
                <c:pt idx="4">
                  <c:v>2.4398800000000165</c:v>
                </c:pt>
                <c:pt idx="5">
                  <c:v>2.117888999999991</c:v>
                </c:pt>
                <c:pt idx="6">
                  <c:v>1.9490360000000351</c:v>
                </c:pt>
                <c:pt idx="7">
                  <c:v>6.6345000000012533E-2</c:v>
                </c:pt>
                <c:pt idx="8">
                  <c:v>-0.43908600000003162</c:v>
                </c:pt>
                <c:pt idx="9">
                  <c:v>0.59072900000001027</c:v>
                </c:pt>
                <c:pt idx="10">
                  <c:v>2.4497990000000414</c:v>
                </c:pt>
                <c:pt idx="11">
                  <c:v>0.30212399999999207</c:v>
                </c:pt>
                <c:pt idx="12">
                  <c:v>1.394074000000046</c:v>
                </c:pt>
                <c:pt idx="13">
                  <c:v>1.1143190000000232</c:v>
                </c:pt>
                <c:pt idx="14">
                  <c:v>-1.2462770000000205</c:v>
                </c:pt>
                <c:pt idx="15">
                  <c:v>0.31817600000005086</c:v>
                </c:pt>
                <c:pt idx="16">
                  <c:v>7.873499999999467E-2</c:v>
                </c:pt>
                <c:pt idx="17">
                  <c:v>0.24066199999998616</c:v>
                </c:pt>
                <c:pt idx="18">
                  <c:v>1.9719240000000013</c:v>
                </c:pt>
                <c:pt idx="19">
                  <c:v>1.2321479999999951</c:v>
                </c:pt>
                <c:pt idx="20">
                  <c:v>1.6797179999999798</c:v>
                </c:pt>
                <c:pt idx="21">
                  <c:v>1.2927250000000186</c:v>
                </c:pt>
                <c:pt idx="22">
                  <c:v>1.7974999999978536E-2</c:v>
                </c:pt>
                <c:pt idx="23">
                  <c:v>0.93481400000001713</c:v>
                </c:pt>
                <c:pt idx="24">
                  <c:v>0.45199599999995144</c:v>
                </c:pt>
                <c:pt idx="25">
                  <c:v>1.5595400000000268</c:v>
                </c:pt>
                <c:pt idx="26">
                  <c:v>3.2000120000000152</c:v>
                </c:pt>
                <c:pt idx="27">
                  <c:v>2.5038759999999911</c:v>
                </c:pt>
                <c:pt idx="28">
                  <c:v>0.48001100000004726</c:v>
                </c:pt>
                <c:pt idx="29">
                  <c:v>0.40881400000000667</c:v>
                </c:pt>
                <c:pt idx="30">
                  <c:v>1.483001999999999</c:v>
                </c:pt>
                <c:pt idx="31">
                  <c:v>1.8228149999999914</c:v>
                </c:pt>
                <c:pt idx="32">
                  <c:v>0.25170900000000529</c:v>
                </c:pt>
                <c:pt idx="33">
                  <c:v>1.9456169999999702</c:v>
                </c:pt>
                <c:pt idx="34">
                  <c:v>2.1535650000000146</c:v>
                </c:pt>
                <c:pt idx="35">
                  <c:v>2.5640250000000151</c:v>
                </c:pt>
                <c:pt idx="36">
                  <c:v>1.3301700000000096</c:v>
                </c:pt>
                <c:pt idx="37">
                  <c:v>1.4989929999999845</c:v>
                </c:pt>
                <c:pt idx="38">
                  <c:v>2.1752319999999941</c:v>
                </c:pt>
                <c:pt idx="39">
                  <c:v>2.0150150000000053</c:v>
                </c:pt>
                <c:pt idx="40">
                  <c:v>2.23733500000003</c:v>
                </c:pt>
                <c:pt idx="41">
                  <c:v>3.0330200000000218</c:v>
                </c:pt>
                <c:pt idx="42">
                  <c:v>2.7965389999999957</c:v>
                </c:pt>
                <c:pt idx="43">
                  <c:v>3.2614130000000046</c:v>
                </c:pt>
                <c:pt idx="44">
                  <c:v>1.9157109999999875</c:v>
                </c:pt>
                <c:pt idx="45">
                  <c:v>2.480041999999969</c:v>
                </c:pt>
                <c:pt idx="46">
                  <c:v>2.8433839999999577</c:v>
                </c:pt>
                <c:pt idx="47">
                  <c:v>2.7645870000000059</c:v>
                </c:pt>
                <c:pt idx="48">
                  <c:v>2.4088130000000092</c:v>
                </c:pt>
                <c:pt idx="49">
                  <c:v>2.9424739999999474</c:v>
                </c:pt>
                <c:pt idx="50">
                  <c:v>3.2956849999999918</c:v>
                </c:pt>
                <c:pt idx="51">
                  <c:v>2.8409430000000384</c:v>
                </c:pt>
                <c:pt idx="52">
                  <c:v>2.6859739999999874</c:v>
                </c:pt>
                <c:pt idx="53">
                  <c:v>2.7442930000000274</c:v>
                </c:pt>
                <c:pt idx="54">
                  <c:v>2.6698000000000093</c:v>
                </c:pt>
                <c:pt idx="55">
                  <c:v>3.3899539999999888</c:v>
                </c:pt>
                <c:pt idx="56">
                  <c:v>2.7265930000000367</c:v>
                </c:pt>
                <c:pt idx="57">
                  <c:v>2.8479310000000169</c:v>
                </c:pt>
                <c:pt idx="58">
                  <c:v>3.0209659999999872</c:v>
                </c:pt>
                <c:pt idx="59">
                  <c:v>3.0039679999999862</c:v>
                </c:pt>
                <c:pt idx="60">
                  <c:v>2.3414919999999597</c:v>
                </c:pt>
                <c:pt idx="61">
                  <c:v>2.9617610000000241</c:v>
                </c:pt>
                <c:pt idx="62">
                  <c:v>2.1633600000000115</c:v>
                </c:pt>
                <c:pt idx="63">
                  <c:v>2.7996820000000184</c:v>
                </c:pt>
                <c:pt idx="64">
                  <c:v>3.8193969999999808</c:v>
                </c:pt>
                <c:pt idx="65">
                  <c:v>1.7350159999999732</c:v>
                </c:pt>
                <c:pt idx="66">
                  <c:v>1.9918820000000323</c:v>
                </c:pt>
                <c:pt idx="67">
                  <c:v>2.3874509999999987</c:v>
                </c:pt>
                <c:pt idx="68">
                  <c:v>3.4688730000000305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contours'!$F$2:$F$70</c:f>
              <c:numCache>
                <c:formatCode>General</c:formatCode>
                <c:ptCount val="69"/>
                <c:pt idx="0">
                  <c:v>332.53999299999998</c:v>
                </c:pt>
                <c:pt idx="1">
                  <c:v>332.69090249999999</c:v>
                </c:pt>
                <c:pt idx="2">
                  <c:v>332.49775699999998</c:v>
                </c:pt>
                <c:pt idx="3">
                  <c:v>333.73226899999997</c:v>
                </c:pt>
                <c:pt idx="4">
                  <c:v>333.749664</c:v>
                </c:pt>
                <c:pt idx="5">
                  <c:v>333.42030349999999</c:v>
                </c:pt>
                <c:pt idx="6">
                  <c:v>332.78979500000003</c:v>
                </c:pt>
                <c:pt idx="7">
                  <c:v>334.31689449999999</c:v>
                </c:pt>
                <c:pt idx="8">
                  <c:v>333.95660399999997</c:v>
                </c:pt>
                <c:pt idx="9">
                  <c:v>340.9426115</c:v>
                </c:pt>
                <c:pt idx="10">
                  <c:v>339.51158150000003</c:v>
                </c:pt>
                <c:pt idx="11">
                  <c:v>342.29046600000004</c:v>
                </c:pt>
                <c:pt idx="12">
                  <c:v>342.163681</c:v>
                </c:pt>
                <c:pt idx="13">
                  <c:v>341.96292149999999</c:v>
                </c:pt>
                <c:pt idx="14">
                  <c:v>341.72143549999998</c:v>
                </c:pt>
                <c:pt idx="15">
                  <c:v>342.16986099999997</c:v>
                </c:pt>
                <c:pt idx="16">
                  <c:v>342.73117049999996</c:v>
                </c:pt>
                <c:pt idx="17">
                  <c:v>316.20654300000001</c:v>
                </c:pt>
                <c:pt idx="18">
                  <c:v>316.79928600000005</c:v>
                </c:pt>
                <c:pt idx="19">
                  <c:v>316.57246399999997</c:v>
                </c:pt>
                <c:pt idx="20">
                  <c:v>316.03181499999999</c:v>
                </c:pt>
                <c:pt idx="21">
                  <c:v>315.96499649999998</c:v>
                </c:pt>
                <c:pt idx="22">
                  <c:v>316.28654449999999</c:v>
                </c:pt>
                <c:pt idx="23">
                  <c:v>316.28857400000004</c:v>
                </c:pt>
                <c:pt idx="24">
                  <c:v>316.31867999999997</c:v>
                </c:pt>
                <c:pt idx="25">
                  <c:v>396.92735300000004</c:v>
                </c:pt>
                <c:pt idx="26">
                  <c:v>396.89202899999998</c:v>
                </c:pt>
                <c:pt idx="27">
                  <c:v>396.50074799999999</c:v>
                </c:pt>
                <c:pt idx="28">
                  <c:v>396.81053150000002</c:v>
                </c:pt>
                <c:pt idx="29">
                  <c:v>397.09411599999999</c:v>
                </c:pt>
                <c:pt idx="30">
                  <c:v>396.21177699999998</c:v>
                </c:pt>
                <c:pt idx="31">
                  <c:v>395.9306335</c:v>
                </c:pt>
                <c:pt idx="32">
                  <c:v>397.17532349999999</c:v>
                </c:pt>
                <c:pt idx="33">
                  <c:v>372.34347550000001</c:v>
                </c:pt>
                <c:pt idx="34">
                  <c:v>372.45434550000004</c:v>
                </c:pt>
                <c:pt idx="35">
                  <c:v>372.61724850000002</c:v>
                </c:pt>
                <c:pt idx="36">
                  <c:v>372.32804899999996</c:v>
                </c:pt>
                <c:pt idx="37">
                  <c:v>372.37574749999999</c:v>
                </c:pt>
                <c:pt idx="38">
                  <c:v>372.53875700000003</c:v>
                </c:pt>
                <c:pt idx="39">
                  <c:v>372.49258450000002</c:v>
                </c:pt>
                <c:pt idx="40">
                  <c:v>372.45848050000001</c:v>
                </c:pt>
                <c:pt idx="41">
                  <c:v>323.59146099999998</c:v>
                </c:pt>
                <c:pt idx="42">
                  <c:v>323.31599449999999</c:v>
                </c:pt>
                <c:pt idx="43">
                  <c:v>323.44372550000003</c:v>
                </c:pt>
                <c:pt idx="44">
                  <c:v>323.76812749999999</c:v>
                </c:pt>
                <c:pt idx="45">
                  <c:v>323.36026000000004</c:v>
                </c:pt>
                <c:pt idx="46">
                  <c:v>323.36319000000003</c:v>
                </c:pt>
                <c:pt idx="47">
                  <c:v>323.4407655</c:v>
                </c:pt>
                <c:pt idx="48">
                  <c:v>323.7026975</c:v>
                </c:pt>
                <c:pt idx="49">
                  <c:v>323.886032</c:v>
                </c:pt>
                <c:pt idx="50">
                  <c:v>323.65718049999998</c:v>
                </c:pt>
                <c:pt idx="51">
                  <c:v>323.59820550000001</c:v>
                </c:pt>
                <c:pt idx="52">
                  <c:v>323.88299599999999</c:v>
                </c:pt>
                <c:pt idx="53">
                  <c:v>316.35252349999996</c:v>
                </c:pt>
                <c:pt idx="54">
                  <c:v>316.33819599999998</c:v>
                </c:pt>
                <c:pt idx="55">
                  <c:v>316.71096799999998</c:v>
                </c:pt>
                <c:pt idx="56">
                  <c:v>316.63917549999996</c:v>
                </c:pt>
                <c:pt idx="57">
                  <c:v>316.63072249999999</c:v>
                </c:pt>
                <c:pt idx="58">
                  <c:v>316.57823199999996</c:v>
                </c:pt>
                <c:pt idx="59">
                  <c:v>286.02517699999999</c:v>
                </c:pt>
                <c:pt idx="60">
                  <c:v>285.86172499999998</c:v>
                </c:pt>
                <c:pt idx="61">
                  <c:v>286.04200750000001</c:v>
                </c:pt>
                <c:pt idx="62">
                  <c:v>280.13035600000001</c:v>
                </c:pt>
                <c:pt idx="63">
                  <c:v>280.33798200000001</c:v>
                </c:pt>
                <c:pt idx="64">
                  <c:v>280.66387950000001</c:v>
                </c:pt>
                <c:pt idx="65">
                  <c:v>279.912216</c:v>
                </c:pt>
                <c:pt idx="66">
                  <c:v>280.04385400000001</c:v>
                </c:pt>
                <c:pt idx="67">
                  <c:v>279.81582649999996</c:v>
                </c:pt>
                <c:pt idx="68">
                  <c:v>280.46353149999999</c:v>
                </c:pt>
              </c:numCache>
            </c:numRef>
          </c:xVal>
          <c:yVal>
            <c:numRef>
              <c:f>' 10 contours'!$G$2:$G$70</c:f>
              <c:numCache>
                <c:formatCode>General</c:formatCode>
                <c:ptCount val="69"/>
                <c:pt idx="0">
                  <c:v>-0.18391900581333376</c:v>
                </c:pt>
                <c:pt idx="1">
                  <c:v>-0.18391900581333376</c:v>
                </c:pt>
                <c:pt idx="2">
                  <c:v>-0.18391900581333376</c:v>
                </c:pt>
                <c:pt idx="3">
                  <c:v>-0.18391900581333376</c:v>
                </c:pt>
                <c:pt idx="4">
                  <c:v>-0.18391900581333376</c:v>
                </c:pt>
                <c:pt idx="5">
                  <c:v>-0.18391900581333376</c:v>
                </c:pt>
                <c:pt idx="6">
                  <c:v>-0.18391900581333376</c:v>
                </c:pt>
                <c:pt idx="7">
                  <c:v>-0.18391900581333376</c:v>
                </c:pt>
                <c:pt idx="8">
                  <c:v>-0.18391900581333376</c:v>
                </c:pt>
                <c:pt idx="9">
                  <c:v>-0.18391900581333376</c:v>
                </c:pt>
                <c:pt idx="10">
                  <c:v>-0.18391900581333376</c:v>
                </c:pt>
                <c:pt idx="11">
                  <c:v>-0.18391900581333376</c:v>
                </c:pt>
                <c:pt idx="12">
                  <c:v>-0.18391900581333376</c:v>
                </c:pt>
                <c:pt idx="13">
                  <c:v>-0.18391900581333376</c:v>
                </c:pt>
                <c:pt idx="14">
                  <c:v>-0.18391900581333376</c:v>
                </c:pt>
                <c:pt idx="15">
                  <c:v>-0.18391900581333376</c:v>
                </c:pt>
                <c:pt idx="16">
                  <c:v>-0.18391900581333376</c:v>
                </c:pt>
                <c:pt idx="17">
                  <c:v>-0.18391900581333376</c:v>
                </c:pt>
                <c:pt idx="18">
                  <c:v>-0.18391900581333376</c:v>
                </c:pt>
                <c:pt idx="19">
                  <c:v>-0.18391900581333376</c:v>
                </c:pt>
                <c:pt idx="20">
                  <c:v>-0.18391900581333376</c:v>
                </c:pt>
                <c:pt idx="21">
                  <c:v>-0.18391900581333376</c:v>
                </c:pt>
                <c:pt idx="22">
                  <c:v>-0.18391900581333376</c:v>
                </c:pt>
                <c:pt idx="23">
                  <c:v>-0.18391900581333376</c:v>
                </c:pt>
                <c:pt idx="24">
                  <c:v>-0.18391900581333376</c:v>
                </c:pt>
                <c:pt idx="25">
                  <c:v>-0.18391900581333376</c:v>
                </c:pt>
                <c:pt idx="26">
                  <c:v>-0.18391900581333376</c:v>
                </c:pt>
                <c:pt idx="27">
                  <c:v>-0.18391900581333376</c:v>
                </c:pt>
                <c:pt idx="28">
                  <c:v>-0.18391900581333376</c:v>
                </c:pt>
                <c:pt idx="29">
                  <c:v>-0.18391900581333376</c:v>
                </c:pt>
                <c:pt idx="30">
                  <c:v>-0.18391900581333376</c:v>
                </c:pt>
                <c:pt idx="31">
                  <c:v>-0.18391900581333376</c:v>
                </c:pt>
                <c:pt idx="32">
                  <c:v>-0.18391900581333376</c:v>
                </c:pt>
                <c:pt idx="33">
                  <c:v>-0.18391900581333376</c:v>
                </c:pt>
                <c:pt idx="34">
                  <c:v>-0.18391900581333376</c:v>
                </c:pt>
                <c:pt idx="35">
                  <c:v>-0.18391900581333376</c:v>
                </c:pt>
                <c:pt idx="36">
                  <c:v>-0.18391900581333376</c:v>
                </c:pt>
                <c:pt idx="37">
                  <c:v>-0.18391900581333376</c:v>
                </c:pt>
                <c:pt idx="38">
                  <c:v>-0.18391900581333376</c:v>
                </c:pt>
                <c:pt idx="39">
                  <c:v>-0.18391900581333376</c:v>
                </c:pt>
                <c:pt idx="40">
                  <c:v>-0.18391900581333376</c:v>
                </c:pt>
                <c:pt idx="41">
                  <c:v>-0.18391900581333376</c:v>
                </c:pt>
                <c:pt idx="42">
                  <c:v>-0.18391900581333376</c:v>
                </c:pt>
                <c:pt idx="43">
                  <c:v>-0.18391900581333376</c:v>
                </c:pt>
                <c:pt idx="44">
                  <c:v>-0.18391900581333376</c:v>
                </c:pt>
                <c:pt idx="45">
                  <c:v>-0.18391900581333376</c:v>
                </c:pt>
                <c:pt idx="46">
                  <c:v>-0.18391900581333376</c:v>
                </c:pt>
                <c:pt idx="47">
                  <c:v>-0.18391900581333376</c:v>
                </c:pt>
                <c:pt idx="48">
                  <c:v>-0.18391900581333376</c:v>
                </c:pt>
                <c:pt idx="49">
                  <c:v>-0.18391900581333376</c:v>
                </c:pt>
                <c:pt idx="50">
                  <c:v>-0.18391900581333376</c:v>
                </c:pt>
                <c:pt idx="51">
                  <c:v>-0.18391900581333376</c:v>
                </c:pt>
                <c:pt idx="52">
                  <c:v>-0.18391900581333376</c:v>
                </c:pt>
                <c:pt idx="53">
                  <c:v>-0.18391900581333376</c:v>
                </c:pt>
                <c:pt idx="54">
                  <c:v>-0.18391900581333376</c:v>
                </c:pt>
                <c:pt idx="55">
                  <c:v>-0.18391900581333376</c:v>
                </c:pt>
                <c:pt idx="56">
                  <c:v>-0.18391900581333376</c:v>
                </c:pt>
                <c:pt idx="57">
                  <c:v>-0.18391900581333376</c:v>
                </c:pt>
                <c:pt idx="58">
                  <c:v>-0.18391900581333376</c:v>
                </c:pt>
                <c:pt idx="59">
                  <c:v>-0.18391900581333376</c:v>
                </c:pt>
                <c:pt idx="60">
                  <c:v>-0.18391900581333376</c:v>
                </c:pt>
                <c:pt idx="61">
                  <c:v>-0.18391900581333376</c:v>
                </c:pt>
                <c:pt idx="62">
                  <c:v>-0.18391900581333376</c:v>
                </c:pt>
                <c:pt idx="63">
                  <c:v>-0.18391900581333376</c:v>
                </c:pt>
                <c:pt idx="64">
                  <c:v>-0.18391900581333376</c:v>
                </c:pt>
                <c:pt idx="65">
                  <c:v>-0.18391900581333376</c:v>
                </c:pt>
                <c:pt idx="66">
                  <c:v>-0.18391900581333376</c:v>
                </c:pt>
                <c:pt idx="67">
                  <c:v>-0.18391900581333376</c:v>
                </c:pt>
                <c:pt idx="68">
                  <c:v>-0.18391900581333376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contours'!$F$2:$F$70</c:f>
              <c:numCache>
                <c:formatCode>General</c:formatCode>
                <c:ptCount val="69"/>
                <c:pt idx="0">
                  <c:v>332.53999299999998</c:v>
                </c:pt>
                <c:pt idx="1">
                  <c:v>332.69090249999999</c:v>
                </c:pt>
                <c:pt idx="2">
                  <c:v>332.49775699999998</c:v>
                </c:pt>
                <c:pt idx="3">
                  <c:v>333.73226899999997</c:v>
                </c:pt>
                <c:pt idx="4">
                  <c:v>333.749664</c:v>
                </c:pt>
                <c:pt idx="5">
                  <c:v>333.42030349999999</c:v>
                </c:pt>
                <c:pt idx="6">
                  <c:v>332.78979500000003</c:v>
                </c:pt>
                <c:pt idx="7">
                  <c:v>334.31689449999999</c:v>
                </c:pt>
                <c:pt idx="8">
                  <c:v>333.95660399999997</c:v>
                </c:pt>
                <c:pt idx="9">
                  <c:v>340.9426115</c:v>
                </c:pt>
                <c:pt idx="10">
                  <c:v>339.51158150000003</c:v>
                </c:pt>
                <c:pt idx="11">
                  <c:v>342.29046600000004</c:v>
                </c:pt>
                <c:pt idx="12">
                  <c:v>342.163681</c:v>
                </c:pt>
                <c:pt idx="13">
                  <c:v>341.96292149999999</c:v>
                </c:pt>
                <c:pt idx="14">
                  <c:v>341.72143549999998</c:v>
                </c:pt>
                <c:pt idx="15">
                  <c:v>342.16986099999997</c:v>
                </c:pt>
                <c:pt idx="16">
                  <c:v>342.73117049999996</c:v>
                </c:pt>
                <c:pt idx="17">
                  <c:v>316.20654300000001</c:v>
                </c:pt>
                <c:pt idx="18">
                  <c:v>316.79928600000005</c:v>
                </c:pt>
                <c:pt idx="19">
                  <c:v>316.57246399999997</c:v>
                </c:pt>
                <c:pt idx="20">
                  <c:v>316.03181499999999</c:v>
                </c:pt>
                <c:pt idx="21">
                  <c:v>315.96499649999998</c:v>
                </c:pt>
                <c:pt idx="22">
                  <c:v>316.28654449999999</c:v>
                </c:pt>
                <c:pt idx="23">
                  <c:v>316.28857400000004</c:v>
                </c:pt>
                <c:pt idx="24">
                  <c:v>316.31867999999997</c:v>
                </c:pt>
                <c:pt idx="25">
                  <c:v>396.92735300000004</c:v>
                </c:pt>
                <c:pt idx="26">
                  <c:v>396.89202899999998</c:v>
                </c:pt>
                <c:pt idx="27">
                  <c:v>396.50074799999999</c:v>
                </c:pt>
                <c:pt idx="28">
                  <c:v>396.81053150000002</c:v>
                </c:pt>
                <c:pt idx="29">
                  <c:v>397.09411599999999</c:v>
                </c:pt>
                <c:pt idx="30">
                  <c:v>396.21177699999998</c:v>
                </c:pt>
                <c:pt idx="31">
                  <c:v>395.9306335</c:v>
                </c:pt>
                <c:pt idx="32">
                  <c:v>397.17532349999999</c:v>
                </c:pt>
                <c:pt idx="33">
                  <c:v>372.34347550000001</c:v>
                </c:pt>
                <c:pt idx="34">
                  <c:v>372.45434550000004</c:v>
                </c:pt>
                <c:pt idx="35">
                  <c:v>372.61724850000002</c:v>
                </c:pt>
                <c:pt idx="36">
                  <c:v>372.32804899999996</c:v>
                </c:pt>
                <c:pt idx="37">
                  <c:v>372.37574749999999</c:v>
                </c:pt>
                <c:pt idx="38">
                  <c:v>372.53875700000003</c:v>
                </c:pt>
                <c:pt idx="39">
                  <c:v>372.49258450000002</c:v>
                </c:pt>
                <c:pt idx="40">
                  <c:v>372.45848050000001</c:v>
                </c:pt>
                <c:pt idx="41">
                  <c:v>323.59146099999998</c:v>
                </c:pt>
                <c:pt idx="42">
                  <c:v>323.31599449999999</c:v>
                </c:pt>
                <c:pt idx="43">
                  <c:v>323.44372550000003</c:v>
                </c:pt>
                <c:pt idx="44">
                  <c:v>323.76812749999999</c:v>
                </c:pt>
                <c:pt idx="45">
                  <c:v>323.36026000000004</c:v>
                </c:pt>
                <c:pt idx="46">
                  <c:v>323.36319000000003</c:v>
                </c:pt>
                <c:pt idx="47">
                  <c:v>323.4407655</c:v>
                </c:pt>
                <c:pt idx="48">
                  <c:v>323.7026975</c:v>
                </c:pt>
                <c:pt idx="49">
                  <c:v>323.886032</c:v>
                </c:pt>
                <c:pt idx="50">
                  <c:v>323.65718049999998</c:v>
                </c:pt>
                <c:pt idx="51">
                  <c:v>323.59820550000001</c:v>
                </c:pt>
                <c:pt idx="52">
                  <c:v>323.88299599999999</c:v>
                </c:pt>
                <c:pt idx="53">
                  <c:v>316.35252349999996</c:v>
                </c:pt>
                <c:pt idx="54">
                  <c:v>316.33819599999998</c:v>
                </c:pt>
                <c:pt idx="55">
                  <c:v>316.71096799999998</c:v>
                </c:pt>
                <c:pt idx="56">
                  <c:v>316.63917549999996</c:v>
                </c:pt>
                <c:pt idx="57">
                  <c:v>316.63072249999999</c:v>
                </c:pt>
                <c:pt idx="58">
                  <c:v>316.57823199999996</c:v>
                </c:pt>
                <c:pt idx="59">
                  <c:v>286.02517699999999</c:v>
                </c:pt>
                <c:pt idx="60">
                  <c:v>285.86172499999998</c:v>
                </c:pt>
                <c:pt idx="61">
                  <c:v>286.04200750000001</c:v>
                </c:pt>
                <c:pt idx="62">
                  <c:v>280.13035600000001</c:v>
                </c:pt>
                <c:pt idx="63">
                  <c:v>280.33798200000001</c:v>
                </c:pt>
                <c:pt idx="64">
                  <c:v>280.66387950000001</c:v>
                </c:pt>
                <c:pt idx="65">
                  <c:v>279.912216</c:v>
                </c:pt>
                <c:pt idx="66">
                  <c:v>280.04385400000001</c:v>
                </c:pt>
                <c:pt idx="67">
                  <c:v>279.81582649999996</c:v>
                </c:pt>
                <c:pt idx="68">
                  <c:v>280.46353149999999</c:v>
                </c:pt>
              </c:numCache>
            </c:numRef>
          </c:xVal>
          <c:yVal>
            <c:numRef>
              <c:f>' 10 contours'!$H$2:$H$70</c:f>
              <c:numCache>
                <c:formatCode>General</c:formatCode>
                <c:ptCount val="69"/>
                <c:pt idx="0">
                  <c:v>4.0179724840742068</c:v>
                </c:pt>
                <c:pt idx="1">
                  <c:v>4.0179724840742068</c:v>
                </c:pt>
                <c:pt idx="2">
                  <c:v>4.0179724840742068</c:v>
                </c:pt>
                <c:pt idx="3">
                  <c:v>4.0179724840742068</c:v>
                </c:pt>
                <c:pt idx="4">
                  <c:v>4.0179724840742068</c:v>
                </c:pt>
                <c:pt idx="5">
                  <c:v>4.0179724840742068</c:v>
                </c:pt>
                <c:pt idx="6">
                  <c:v>4.0179724840742068</c:v>
                </c:pt>
                <c:pt idx="7">
                  <c:v>4.0179724840742068</c:v>
                </c:pt>
                <c:pt idx="8">
                  <c:v>4.0179724840742068</c:v>
                </c:pt>
                <c:pt idx="9">
                  <c:v>4.0179724840742068</c:v>
                </c:pt>
                <c:pt idx="10">
                  <c:v>4.0179724840742068</c:v>
                </c:pt>
                <c:pt idx="11">
                  <c:v>4.0179724840742068</c:v>
                </c:pt>
                <c:pt idx="12">
                  <c:v>4.0179724840742068</c:v>
                </c:pt>
                <c:pt idx="13">
                  <c:v>4.0179724840742068</c:v>
                </c:pt>
                <c:pt idx="14">
                  <c:v>4.0179724840742068</c:v>
                </c:pt>
                <c:pt idx="15">
                  <c:v>4.0179724840742068</c:v>
                </c:pt>
                <c:pt idx="16">
                  <c:v>4.0179724840742068</c:v>
                </c:pt>
                <c:pt idx="17">
                  <c:v>4.0179724840742068</c:v>
                </c:pt>
                <c:pt idx="18">
                  <c:v>4.0179724840742068</c:v>
                </c:pt>
                <c:pt idx="19">
                  <c:v>4.0179724840742068</c:v>
                </c:pt>
                <c:pt idx="20">
                  <c:v>4.0179724840742068</c:v>
                </c:pt>
                <c:pt idx="21">
                  <c:v>4.0179724840742068</c:v>
                </c:pt>
                <c:pt idx="22">
                  <c:v>4.0179724840742068</c:v>
                </c:pt>
                <c:pt idx="23">
                  <c:v>4.0179724840742068</c:v>
                </c:pt>
                <c:pt idx="24">
                  <c:v>4.0179724840742068</c:v>
                </c:pt>
                <c:pt idx="25">
                  <c:v>4.0179724840742068</c:v>
                </c:pt>
                <c:pt idx="26">
                  <c:v>4.0179724840742068</c:v>
                </c:pt>
                <c:pt idx="27">
                  <c:v>4.0179724840742068</c:v>
                </c:pt>
                <c:pt idx="28">
                  <c:v>4.0179724840742068</c:v>
                </c:pt>
                <c:pt idx="29">
                  <c:v>4.0179724840742068</c:v>
                </c:pt>
                <c:pt idx="30">
                  <c:v>4.0179724840742068</c:v>
                </c:pt>
                <c:pt idx="31">
                  <c:v>4.0179724840742068</c:v>
                </c:pt>
                <c:pt idx="32">
                  <c:v>4.0179724840742068</c:v>
                </c:pt>
                <c:pt idx="33">
                  <c:v>4.0179724840742068</c:v>
                </c:pt>
                <c:pt idx="34">
                  <c:v>4.0179724840742068</c:v>
                </c:pt>
                <c:pt idx="35">
                  <c:v>4.0179724840742068</c:v>
                </c:pt>
                <c:pt idx="36">
                  <c:v>4.0179724840742068</c:v>
                </c:pt>
                <c:pt idx="37">
                  <c:v>4.0179724840742068</c:v>
                </c:pt>
                <c:pt idx="38">
                  <c:v>4.0179724840742068</c:v>
                </c:pt>
                <c:pt idx="39">
                  <c:v>4.0179724840742068</c:v>
                </c:pt>
                <c:pt idx="40">
                  <c:v>4.0179724840742068</c:v>
                </c:pt>
                <c:pt idx="41">
                  <c:v>4.0179724840742068</c:v>
                </c:pt>
                <c:pt idx="42">
                  <c:v>4.0179724840742068</c:v>
                </c:pt>
                <c:pt idx="43">
                  <c:v>4.0179724840742068</c:v>
                </c:pt>
                <c:pt idx="44">
                  <c:v>4.0179724840742068</c:v>
                </c:pt>
                <c:pt idx="45">
                  <c:v>4.0179724840742068</c:v>
                </c:pt>
                <c:pt idx="46">
                  <c:v>4.0179724840742068</c:v>
                </c:pt>
                <c:pt idx="47">
                  <c:v>4.0179724840742068</c:v>
                </c:pt>
                <c:pt idx="48">
                  <c:v>4.0179724840742068</c:v>
                </c:pt>
                <c:pt idx="49">
                  <c:v>4.0179724840742068</c:v>
                </c:pt>
                <c:pt idx="50">
                  <c:v>4.0179724840742068</c:v>
                </c:pt>
                <c:pt idx="51">
                  <c:v>4.0179724840742068</c:v>
                </c:pt>
                <c:pt idx="52">
                  <c:v>4.0179724840742068</c:v>
                </c:pt>
                <c:pt idx="53">
                  <c:v>4.0179724840742068</c:v>
                </c:pt>
                <c:pt idx="54">
                  <c:v>4.0179724840742068</c:v>
                </c:pt>
                <c:pt idx="55">
                  <c:v>4.0179724840742068</c:v>
                </c:pt>
                <c:pt idx="56">
                  <c:v>4.0179724840742068</c:v>
                </c:pt>
                <c:pt idx="57">
                  <c:v>4.0179724840742068</c:v>
                </c:pt>
                <c:pt idx="58">
                  <c:v>4.0179724840742068</c:v>
                </c:pt>
                <c:pt idx="59">
                  <c:v>4.0179724840742068</c:v>
                </c:pt>
                <c:pt idx="60">
                  <c:v>4.0179724840742068</c:v>
                </c:pt>
                <c:pt idx="61">
                  <c:v>4.0179724840742068</c:v>
                </c:pt>
                <c:pt idx="62">
                  <c:v>4.0179724840742068</c:v>
                </c:pt>
                <c:pt idx="63">
                  <c:v>4.0179724840742068</c:v>
                </c:pt>
                <c:pt idx="64">
                  <c:v>4.0179724840742068</c:v>
                </c:pt>
                <c:pt idx="65">
                  <c:v>4.0179724840742068</c:v>
                </c:pt>
                <c:pt idx="66">
                  <c:v>4.0179724840742068</c:v>
                </c:pt>
                <c:pt idx="67">
                  <c:v>4.0179724840742068</c:v>
                </c:pt>
                <c:pt idx="68">
                  <c:v>4.0179724840742068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contours'!$F$2:$F$70</c:f>
              <c:numCache>
                <c:formatCode>General</c:formatCode>
                <c:ptCount val="69"/>
                <c:pt idx="0">
                  <c:v>332.53999299999998</c:v>
                </c:pt>
                <c:pt idx="1">
                  <c:v>332.69090249999999</c:v>
                </c:pt>
                <c:pt idx="2">
                  <c:v>332.49775699999998</c:v>
                </c:pt>
                <c:pt idx="3">
                  <c:v>333.73226899999997</c:v>
                </c:pt>
                <c:pt idx="4">
                  <c:v>333.749664</c:v>
                </c:pt>
                <c:pt idx="5">
                  <c:v>333.42030349999999</c:v>
                </c:pt>
                <c:pt idx="6">
                  <c:v>332.78979500000003</c:v>
                </c:pt>
                <c:pt idx="7">
                  <c:v>334.31689449999999</c:v>
                </c:pt>
                <c:pt idx="8">
                  <c:v>333.95660399999997</c:v>
                </c:pt>
                <c:pt idx="9">
                  <c:v>340.9426115</c:v>
                </c:pt>
                <c:pt idx="10">
                  <c:v>339.51158150000003</c:v>
                </c:pt>
                <c:pt idx="11">
                  <c:v>342.29046600000004</c:v>
                </c:pt>
                <c:pt idx="12">
                  <c:v>342.163681</c:v>
                </c:pt>
                <c:pt idx="13">
                  <c:v>341.96292149999999</c:v>
                </c:pt>
                <c:pt idx="14">
                  <c:v>341.72143549999998</c:v>
                </c:pt>
                <c:pt idx="15">
                  <c:v>342.16986099999997</c:v>
                </c:pt>
                <c:pt idx="16">
                  <c:v>342.73117049999996</c:v>
                </c:pt>
                <c:pt idx="17">
                  <c:v>316.20654300000001</c:v>
                </c:pt>
                <c:pt idx="18">
                  <c:v>316.79928600000005</c:v>
                </c:pt>
                <c:pt idx="19">
                  <c:v>316.57246399999997</c:v>
                </c:pt>
                <c:pt idx="20">
                  <c:v>316.03181499999999</c:v>
                </c:pt>
                <c:pt idx="21">
                  <c:v>315.96499649999998</c:v>
                </c:pt>
                <c:pt idx="22">
                  <c:v>316.28654449999999</c:v>
                </c:pt>
                <c:pt idx="23">
                  <c:v>316.28857400000004</c:v>
                </c:pt>
                <c:pt idx="24">
                  <c:v>316.31867999999997</c:v>
                </c:pt>
                <c:pt idx="25">
                  <c:v>396.92735300000004</c:v>
                </c:pt>
                <c:pt idx="26">
                  <c:v>396.89202899999998</c:v>
                </c:pt>
                <c:pt idx="27">
                  <c:v>396.50074799999999</c:v>
                </c:pt>
                <c:pt idx="28">
                  <c:v>396.81053150000002</c:v>
                </c:pt>
                <c:pt idx="29">
                  <c:v>397.09411599999999</c:v>
                </c:pt>
                <c:pt idx="30">
                  <c:v>396.21177699999998</c:v>
                </c:pt>
                <c:pt idx="31">
                  <c:v>395.9306335</c:v>
                </c:pt>
                <c:pt idx="32">
                  <c:v>397.17532349999999</c:v>
                </c:pt>
                <c:pt idx="33">
                  <c:v>372.34347550000001</c:v>
                </c:pt>
                <c:pt idx="34">
                  <c:v>372.45434550000004</c:v>
                </c:pt>
                <c:pt idx="35">
                  <c:v>372.61724850000002</c:v>
                </c:pt>
                <c:pt idx="36">
                  <c:v>372.32804899999996</c:v>
                </c:pt>
                <c:pt idx="37">
                  <c:v>372.37574749999999</c:v>
                </c:pt>
                <c:pt idx="38">
                  <c:v>372.53875700000003</c:v>
                </c:pt>
                <c:pt idx="39">
                  <c:v>372.49258450000002</c:v>
                </c:pt>
                <c:pt idx="40">
                  <c:v>372.45848050000001</c:v>
                </c:pt>
                <c:pt idx="41">
                  <c:v>323.59146099999998</c:v>
                </c:pt>
                <c:pt idx="42">
                  <c:v>323.31599449999999</c:v>
                </c:pt>
                <c:pt idx="43">
                  <c:v>323.44372550000003</c:v>
                </c:pt>
                <c:pt idx="44">
                  <c:v>323.76812749999999</c:v>
                </c:pt>
                <c:pt idx="45">
                  <c:v>323.36026000000004</c:v>
                </c:pt>
                <c:pt idx="46">
                  <c:v>323.36319000000003</c:v>
                </c:pt>
                <c:pt idx="47">
                  <c:v>323.4407655</c:v>
                </c:pt>
                <c:pt idx="48">
                  <c:v>323.7026975</c:v>
                </c:pt>
                <c:pt idx="49">
                  <c:v>323.886032</c:v>
                </c:pt>
                <c:pt idx="50">
                  <c:v>323.65718049999998</c:v>
                </c:pt>
                <c:pt idx="51">
                  <c:v>323.59820550000001</c:v>
                </c:pt>
                <c:pt idx="52">
                  <c:v>323.88299599999999</c:v>
                </c:pt>
                <c:pt idx="53">
                  <c:v>316.35252349999996</c:v>
                </c:pt>
                <c:pt idx="54">
                  <c:v>316.33819599999998</c:v>
                </c:pt>
                <c:pt idx="55">
                  <c:v>316.71096799999998</c:v>
                </c:pt>
                <c:pt idx="56">
                  <c:v>316.63917549999996</c:v>
                </c:pt>
                <c:pt idx="57">
                  <c:v>316.63072249999999</c:v>
                </c:pt>
                <c:pt idx="58">
                  <c:v>316.57823199999996</c:v>
                </c:pt>
                <c:pt idx="59">
                  <c:v>286.02517699999999</c:v>
                </c:pt>
                <c:pt idx="60">
                  <c:v>285.86172499999998</c:v>
                </c:pt>
                <c:pt idx="61">
                  <c:v>286.04200750000001</c:v>
                </c:pt>
                <c:pt idx="62">
                  <c:v>280.13035600000001</c:v>
                </c:pt>
                <c:pt idx="63">
                  <c:v>280.33798200000001</c:v>
                </c:pt>
                <c:pt idx="64">
                  <c:v>280.66387950000001</c:v>
                </c:pt>
                <c:pt idx="65">
                  <c:v>279.912216</c:v>
                </c:pt>
                <c:pt idx="66">
                  <c:v>280.04385400000001</c:v>
                </c:pt>
                <c:pt idx="67">
                  <c:v>279.81582649999996</c:v>
                </c:pt>
                <c:pt idx="68">
                  <c:v>280.46353149999999</c:v>
                </c:pt>
              </c:numCache>
            </c:numRef>
          </c:xVal>
          <c:yVal>
            <c:numRef>
              <c:f>' 10 contours'!$I$2:$I$70</c:f>
              <c:numCache>
                <c:formatCode>General</c:formatCode>
                <c:ptCount val="69"/>
                <c:pt idx="0">
                  <c:v>1.9170267391304368</c:v>
                </c:pt>
                <c:pt idx="1">
                  <c:v>1.9170267391304368</c:v>
                </c:pt>
                <c:pt idx="2">
                  <c:v>1.9170267391304368</c:v>
                </c:pt>
                <c:pt idx="3">
                  <c:v>1.9170267391304368</c:v>
                </c:pt>
                <c:pt idx="4">
                  <c:v>1.9170267391304368</c:v>
                </c:pt>
                <c:pt idx="5">
                  <c:v>1.9170267391304368</c:v>
                </c:pt>
                <c:pt idx="6">
                  <c:v>1.9170267391304368</c:v>
                </c:pt>
                <c:pt idx="7">
                  <c:v>1.9170267391304368</c:v>
                </c:pt>
                <c:pt idx="8">
                  <c:v>1.9170267391304368</c:v>
                </c:pt>
                <c:pt idx="9">
                  <c:v>1.9170267391304368</c:v>
                </c:pt>
                <c:pt idx="10">
                  <c:v>1.9170267391304368</c:v>
                </c:pt>
                <c:pt idx="11">
                  <c:v>1.9170267391304368</c:v>
                </c:pt>
                <c:pt idx="12">
                  <c:v>1.9170267391304368</c:v>
                </c:pt>
                <c:pt idx="13">
                  <c:v>1.9170267391304368</c:v>
                </c:pt>
                <c:pt idx="14">
                  <c:v>1.9170267391304368</c:v>
                </c:pt>
                <c:pt idx="15">
                  <c:v>1.9170267391304368</c:v>
                </c:pt>
                <c:pt idx="16">
                  <c:v>1.9170267391304368</c:v>
                </c:pt>
                <c:pt idx="17">
                  <c:v>1.9170267391304368</c:v>
                </c:pt>
                <c:pt idx="18">
                  <c:v>1.9170267391304368</c:v>
                </c:pt>
                <c:pt idx="19">
                  <c:v>1.9170267391304368</c:v>
                </c:pt>
                <c:pt idx="20">
                  <c:v>1.9170267391304368</c:v>
                </c:pt>
                <c:pt idx="21">
                  <c:v>1.9170267391304368</c:v>
                </c:pt>
                <c:pt idx="22">
                  <c:v>1.9170267391304368</c:v>
                </c:pt>
                <c:pt idx="23">
                  <c:v>1.9170267391304368</c:v>
                </c:pt>
                <c:pt idx="24">
                  <c:v>1.9170267391304368</c:v>
                </c:pt>
                <c:pt idx="25">
                  <c:v>1.9170267391304368</c:v>
                </c:pt>
                <c:pt idx="26">
                  <c:v>1.9170267391304368</c:v>
                </c:pt>
                <c:pt idx="27">
                  <c:v>1.9170267391304368</c:v>
                </c:pt>
                <c:pt idx="28">
                  <c:v>1.9170267391304368</c:v>
                </c:pt>
                <c:pt idx="29">
                  <c:v>1.9170267391304368</c:v>
                </c:pt>
                <c:pt idx="30">
                  <c:v>1.9170267391304368</c:v>
                </c:pt>
                <c:pt idx="31">
                  <c:v>1.9170267391304368</c:v>
                </c:pt>
                <c:pt idx="32">
                  <c:v>1.9170267391304368</c:v>
                </c:pt>
                <c:pt idx="33">
                  <c:v>1.9170267391304368</c:v>
                </c:pt>
                <c:pt idx="34">
                  <c:v>1.9170267391304368</c:v>
                </c:pt>
                <c:pt idx="35">
                  <c:v>1.9170267391304368</c:v>
                </c:pt>
                <c:pt idx="36">
                  <c:v>1.9170267391304368</c:v>
                </c:pt>
                <c:pt idx="37">
                  <c:v>1.9170267391304368</c:v>
                </c:pt>
                <c:pt idx="38">
                  <c:v>1.9170267391304368</c:v>
                </c:pt>
                <c:pt idx="39">
                  <c:v>1.9170267391304368</c:v>
                </c:pt>
                <c:pt idx="40">
                  <c:v>1.9170267391304368</c:v>
                </c:pt>
                <c:pt idx="41">
                  <c:v>1.9170267391304368</c:v>
                </c:pt>
                <c:pt idx="42">
                  <c:v>1.9170267391304368</c:v>
                </c:pt>
                <c:pt idx="43">
                  <c:v>1.9170267391304368</c:v>
                </c:pt>
                <c:pt idx="44">
                  <c:v>1.9170267391304368</c:v>
                </c:pt>
                <c:pt idx="45">
                  <c:v>1.9170267391304368</c:v>
                </c:pt>
                <c:pt idx="46">
                  <c:v>1.9170267391304368</c:v>
                </c:pt>
                <c:pt idx="47">
                  <c:v>1.9170267391304368</c:v>
                </c:pt>
                <c:pt idx="48">
                  <c:v>1.9170267391304368</c:v>
                </c:pt>
                <c:pt idx="49">
                  <c:v>1.9170267391304368</c:v>
                </c:pt>
                <c:pt idx="50">
                  <c:v>1.9170267391304368</c:v>
                </c:pt>
                <c:pt idx="51">
                  <c:v>1.9170267391304368</c:v>
                </c:pt>
                <c:pt idx="52">
                  <c:v>1.9170267391304368</c:v>
                </c:pt>
                <c:pt idx="53">
                  <c:v>1.9170267391304368</c:v>
                </c:pt>
                <c:pt idx="54">
                  <c:v>1.9170267391304368</c:v>
                </c:pt>
                <c:pt idx="55">
                  <c:v>1.9170267391304368</c:v>
                </c:pt>
                <c:pt idx="56">
                  <c:v>1.9170267391304368</c:v>
                </c:pt>
                <c:pt idx="57">
                  <c:v>1.9170267391304368</c:v>
                </c:pt>
                <c:pt idx="58">
                  <c:v>1.9170267391304368</c:v>
                </c:pt>
                <c:pt idx="59">
                  <c:v>1.9170267391304368</c:v>
                </c:pt>
                <c:pt idx="60">
                  <c:v>1.9170267391304368</c:v>
                </c:pt>
                <c:pt idx="61">
                  <c:v>1.9170267391304368</c:v>
                </c:pt>
                <c:pt idx="62">
                  <c:v>1.9170267391304368</c:v>
                </c:pt>
                <c:pt idx="63">
                  <c:v>1.9170267391304368</c:v>
                </c:pt>
                <c:pt idx="64">
                  <c:v>1.9170267391304368</c:v>
                </c:pt>
                <c:pt idx="65">
                  <c:v>1.9170267391304368</c:v>
                </c:pt>
                <c:pt idx="66">
                  <c:v>1.9170267391304368</c:v>
                </c:pt>
                <c:pt idx="67">
                  <c:v>1.9170267391304368</c:v>
                </c:pt>
                <c:pt idx="68">
                  <c:v>1.9170267391304368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4961424"/>
        <c:axId val="504961816"/>
      </c:scatterChart>
      <c:valAx>
        <c:axId val="504961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04961816"/>
        <c:crosses val="autoZero"/>
        <c:crossBetween val="midCat"/>
      </c:valAx>
      <c:valAx>
        <c:axId val="504961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04961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Sheet2!$B$1:$B$44</c:f>
              <c:numCache>
                <c:formatCode>General</c:formatCode>
                <c:ptCount val="4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6</c:v>
                </c:pt>
                <c:pt idx="19">
                  <c:v>2</c:v>
                </c:pt>
                <c:pt idx="20">
                  <c:v>3</c:v>
                </c:pt>
                <c:pt idx="21">
                  <c:v>5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4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4962600"/>
        <c:axId val="504962992"/>
      </c:barChart>
      <c:catAx>
        <c:axId val="5049626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4962992"/>
        <c:crosses val="autoZero"/>
        <c:auto val="1"/>
        <c:lblAlgn val="ctr"/>
        <c:lblOffset val="100"/>
        <c:noMultiLvlLbl val="0"/>
      </c:catAx>
      <c:valAx>
        <c:axId val="504962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4962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4</xdr:row>
      <xdr:rowOff>0</xdr:rowOff>
    </xdr:from>
    <xdr:to>
      <xdr:col>10</xdr:col>
      <xdr:colOff>495300</xdr:colOff>
      <xdr:row>12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557212</xdr:colOff>
      <xdr:row>4</xdr:row>
      <xdr:rowOff>0</xdr:rowOff>
    </xdr:from>
    <xdr:to>
      <xdr:col>18</xdr:col>
      <xdr:colOff>66676</xdr:colOff>
      <xdr:row>12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15</xdr:col>
      <xdr:colOff>529542</xdr:colOff>
      <xdr:row>5</xdr:row>
      <xdr:rowOff>28575</xdr:rowOff>
    </xdr:from>
    <xdr:ext cx="1072665" cy="280205"/>
    <xdr:sp macro="" textlink="">
      <xdr:nvSpPr>
        <xdr:cNvPr id="4" name="Rectangle 3"/>
        <xdr:cNvSpPr/>
      </xdr:nvSpPr>
      <xdr:spPr>
        <a:xfrm>
          <a:off x="10568892" y="1362075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12</xdr:col>
      <xdr:colOff>115826</xdr:colOff>
      <xdr:row>10</xdr:row>
      <xdr:rowOff>180181</xdr:rowOff>
    </xdr:from>
    <xdr:ext cx="1043170" cy="280205"/>
    <xdr:sp macro="" textlink="">
      <xdr:nvSpPr>
        <xdr:cNvPr id="5" name="Rectangle 4"/>
        <xdr:cNvSpPr/>
      </xdr:nvSpPr>
      <xdr:spPr>
        <a:xfrm>
          <a:off x="8383526" y="2466181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4</xdr:row>
      <xdr:rowOff>114301</xdr:rowOff>
    </xdr:from>
    <xdr:to>
      <xdr:col>10</xdr:col>
      <xdr:colOff>495300</xdr:colOff>
      <xdr:row>17</xdr:row>
      <xdr:rowOff>152401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557212</xdr:colOff>
      <xdr:row>4</xdr:row>
      <xdr:rowOff>142875</xdr:rowOff>
    </xdr:from>
    <xdr:to>
      <xdr:col>18</xdr:col>
      <xdr:colOff>66676</xdr:colOff>
      <xdr:row>17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15</xdr:col>
      <xdr:colOff>529542</xdr:colOff>
      <xdr:row>7</xdr:row>
      <xdr:rowOff>28575</xdr:rowOff>
    </xdr:from>
    <xdr:ext cx="1072665" cy="280205"/>
    <xdr:sp macro="" textlink="">
      <xdr:nvSpPr>
        <xdr:cNvPr id="4" name="Rectangle 3"/>
        <xdr:cNvSpPr/>
      </xdr:nvSpPr>
      <xdr:spPr>
        <a:xfrm>
          <a:off x="10568892" y="1362075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12</xdr:col>
      <xdr:colOff>115826</xdr:colOff>
      <xdr:row>12</xdr:row>
      <xdr:rowOff>180181</xdr:rowOff>
    </xdr:from>
    <xdr:ext cx="1043170" cy="280205"/>
    <xdr:sp macro="" textlink="">
      <xdr:nvSpPr>
        <xdr:cNvPr id="5" name="Rectangle 4"/>
        <xdr:cNvSpPr/>
      </xdr:nvSpPr>
      <xdr:spPr>
        <a:xfrm>
          <a:off x="8383526" y="2466181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0</xdr:row>
      <xdr:rowOff>171450</xdr:rowOff>
    </xdr:from>
    <xdr:to>
      <xdr:col>10</xdr:col>
      <xdr:colOff>276225</xdr:colOff>
      <xdr:row>15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9"/>
  <sheetViews>
    <sheetView zoomScale="70" zoomScaleNormal="70" workbookViewId="0">
      <pane ySplit="4815" topLeftCell="A59" activePane="bottomLeft"/>
      <selection activeCell="C2" sqref="C2:D64"/>
      <selection pane="bottomLeft" activeCell="D64" sqref="C2:D64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</cols>
  <sheetData>
    <row r="1" spans="2:26" x14ac:dyDescent="0.25">
      <c r="C1" s="18" t="s">
        <v>22</v>
      </c>
      <c r="D1" s="18" t="s">
        <v>23</v>
      </c>
      <c r="E1" s="6" t="s">
        <v>5</v>
      </c>
      <c r="F1" s="6" t="s">
        <v>6</v>
      </c>
      <c r="I1" s="6" t="s">
        <v>20</v>
      </c>
      <c r="Y1" s="6"/>
      <c r="Z1" s="6"/>
    </row>
    <row r="2" spans="2:26" x14ac:dyDescent="0.25">
      <c r="B2" s="1">
        <v>1</v>
      </c>
      <c r="C2" s="5">
        <v>8720.3417969999991</v>
      </c>
      <c r="D2" s="5">
        <v>8842.0205079999996</v>
      </c>
      <c r="E2" s="5">
        <f t="shared" ref="E2:E6" si="0">D2-C2</f>
        <v>121.67871100000048</v>
      </c>
      <c r="F2">
        <f t="shared" ref="F2:F6" si="1">AVERAGE(C2,D2)</f>
        <v>8781.1811524999994</v>
      </c>
      <c r="G2">
        <f>$G$69</f>
        <v>91.617785665781099</v>
      </c>
      <c r="H2">
        <f>$G$70</f>
        <v>189.55323684215554</v>
      </c>
      <c r="I2">
        <f>$E$65</f>
        <v>140.58551125396832</v>
      </c>
      <c r="J2">
        <f t="shared" ref="J2:J6" si="2">(E2/D2)*100</f>
        <v>1.3761414700396721</v>
      </c>
      <c r="O2">
        <f>D2/C2</f>
        <v>1.0139534336878699</v>
      </c>
      <c r="Y2" s="5"/>
    </row>
    <row r="3" spans="2:26" x14ac:dyDescent="0.25">
      <c r="B3" s="1">
        <v>2</v>
      </c>
      <c r="C3" s="5">
        <v>8718.8330079999996</v>
      </c>
      <c r="D3" s="5">
        <v>8858.9082030000009</v>
      </c>
      <c r="E3" s="5">
        <f t="shared" si="0"/>
        <v>140.07519500000126</v>
      </c>
      <c r="F3">
        <f t="shared" si="1"/>
        <v>8788.8706055000002</v>
      </c>
      <c r="G3">
        <f>$G$69</f>
        <v>91.617785665781099</v>
      </c>
      <c r="H3">
        <f>$G$70</f>
        <v>189.55323684215554</v>
      </c>
      <c r="I3">
        <f>$E$65</f>
        <v>140.58551125396832</v>
      </c>
      <c r="J3">
        <f t="shared" si="2"/>
        <v>1.5811789871867716</v>
      </c>
      <c r="L3" s="16"/>
      <c r="O3">
        <f t="shared" ref="O3:O41" si="3">D3/C3</f>
        <v>1.0160658192296463</v>
      </c>
      <c r="Y3" s="5"/>
    </row>
    <row r="4" spans="2:26" x14ac:dyDescent="0.25">
      <c r="B4" s="1">
        <v>3</v>
      </c>
      <c r="C4" s="5">
        <v>8717.8320309999999</v>
      </c>
      <c r="D4" s="5">
        <v>8847.4785159999992</v>
      </c>
      <c r="E4" s="5">
        <f t="shared" si="0"/>
        <v>129.6464849999993</v>
      </c>
      <c r="F4">
        <f t="shared" si="1"/>
        <v>8782.6552735000005</v>
      </c>
      <c r="G4">
        <f>$G$69</f>
        <v>91.617785665781099</v>
      </c>
      <c r="H4">
        <f>$G$70</f>
        <v>189.55323684215554</v>
      </c>
      <c r="I4">
        <f>$E$65</f>
        <v>140.58551125396832</v>
      </c>
      <c r="J4">
        <f t="shared" si="2"/>
        <v>1.465349531683444</v>
      </c>
      <c r="O4">
        <f t="shared" si="3"/>
        <v>1.0148714135049843</v>
      </c>
      <c r="Y4" s="5"/>
    </row>
    <row r="5" spans="2:26" x14ac:dyDescent="0.25">
      <c r="B5" s="1">
        <v>6</v>
      </c>
      <c r="C5" s="5">
        <v>8721.2099610000005</v>
      </c>
      <c r="D5" s="5">
        <v>8895.0273440000001</v>
      </c>
      <c r="E5" s="5">
        <f t="shared" si="0"/>
        <v>173.81738299999961</v>
      </c>
      <c r="F5">
        <f t="shared" si="1"/>
        <v>8808.1186525000012</v>
      </c>
      <c r="G5">
        <f>$G$69</f>
        <v>91.617785665781099</v>
      </c>
      <c r="H5">
        <f>$G$70</f>
        <v>189.55323684215554</v>
      </c>
      <c r="I5">
        <f>$E$65</f>
        <v>140.58551125396832</v>
      </c>
      <c r="J5">
        <f t="shared" si="2"/>
        <v>1.9540961064863434</v>
      </c>
      <c r="O5">
        <f t="shared" si="3"/>
        <v>1.019930420638568</v>
      </c>
      <c r="Y5" s="5"/>
    </row>
    <row r="6" spans="2:26" x14ac:dyDescent="0.25">
      <c r="B6" s="1">
        <v>7</v>
      </c>
      <c r="C6" s="5">
        <v>8729.8740230000003</v>
      </c>
      <c r="D6" s="5">
        <v>8857.2822269999997</v>
      </c>
      <c r="E6" s="5">
        <f t="shared" si="0"/>
        <v>127.40820399999939</v>
      </c>
      <c r="F6">
        <f t="shared" si="1"/>
        <v>8793.578125</v>
      </c>
      <c r="G6">
        <f>$G$69</f>
        <v>91.617785665781099</v>
      </c>
      <c r="H6">
        <f>$G$70</f>
        <v>189.55323684215554</v>
      </c>
      <c r="I6">
        <f>$E$65</f>
        <v>140.58551125396832</v>
      </c>
      <c r="J6">
        <f t="shared" si="2"/>
        <v>1.4384570880175407</v>
      </c>
      <c r="O6">
        <f t="shared" si="3"/>
        <v>1.0145945065947488</v>
      </c>
      <c r="Y6" s="5"/>
    </row>
    <row r="7" spans="2:26" x14ac:dyDescent="0.25">
      <c r="B7" s="1">
        <v>8</v>
      </c>
      <c r="C7" s="5">
        <v>8732.9042969999991</v>
      </c>
      <c r="D7" s="5">
        <v>8880.9306639999995</v>
      </c>
      <c r="E7" s="5">
        <f t="shared" ref="E7:E41" si="4">D7-C7</f>
        <v>148.02636700000039</v>
      </c>
      <c r="F7">
        <f t="shared" ref="F7:F15" si="5">AVERAGE(C7,D7)</f>
        <v>8806.9174805000002</v>
      </c>
      <c r="G7">
        <f>$G$69</f>
        <v>91.617785665781099</v>
      </c>
      <c r="H7">
        <f>$G$70</f>
        <v>189.55323684215554</v>
      </c>
      <c r="I7">
        <f>$E$65</f>
        <v>140.58551125396832</v>
      </c>
      <c r="J7">
        <f t="shared" ref="J7:J41" si="6">(E7/D7)*100</f>
        <v>1.6667889053570073</v>
      </c>
      <c r="O7">
        <f t="shared" si="3"/>
        <v>1.0169504167188517</v>
      </c>
      <c r="Y7" s="5"/>
    </row>
    <row r="8" spans="2:26" x14ac:dyDescent="0.25">
      <c r="B8" s="1">
        <v>9</v>
      </c>
      <c r="C8" s="5">
        <v>8727.8701170000004</v>
      </c>
      <c r="D8" s="5">
        <v>8855.5244139999995</v>
      </c>
      <c r="E8" s="5">
        <f t="shared" si="4"/>
        <v>127.65429699999913</v>
      </c>
      <c r="F8">
        <f t="shared" si="5"/>
        <v>8791.697265499999</v>
      </c>
      <c r="G8">
        <f>$G$69</f>
        <v>91.617785665781099</v>
      </c>
      <c r="H8">
        <f>$G$70</f>
        <v>189.55323684215554</v>
      </c>
      <c r="I8">
        <f>$E$65</f>
        <v>140.58551125396832</v>
      </c>
      <c r="J8">
        <f t="shared" si="6"/>
        <v>1.4415215975034308</v>
      </c>
      <c r="O8">
        <f t="shared" si="3"/>
        <v>1.0146260536979528</v>
      </c>
      <c r="Y8" s="5"/>
    </row>
    <row r="9" spans="2:26" x14ac:dyDescent="0.25">
      <c r="B9" s="1">
        <v>10</v>
      </c>
      <c r="C9" s="5">
        <v>8948.9804690000001</v>
      </c>
      <c r="D9" s="5">
        <v>9086.3222659999992</v>
      </c>
      <c r="E9" s="5">
        <f t="shared" si="4"/>
        <v>137.34179699999913</v>
      </c>
      <c r="F9">
        <f t="shared" si="5"/>
        <v>9017.6513674999987</v>
      </c>
      <c r="G9">
        <f>$G$69</f>
        <v>91.617785665781099</v>
      </c>
      <c r="H9">
        <f>$G$70</f>
        <v>189.55323684215554</v>
      </c>
      <c r="I9">
        <f>$E$65</f>
        <v>140.58551125396832</v>
      </c>
      <c r="J9">
        <f t="shared" si="6"/>
        <v>1.5115224067488422</v>
      </c>
      <c r="O9">
        <f t="shared" si="3"/>
        <v>1.0153472004409623</v>
      </c>
      <c r="Y9" s="5"/>
    </row>
    <row r="10" spans="2:26" x14ac:dyDescent="0.25">
      <c r="B10" s="1">
        <v>11</v>
      </c>
      <c r="C10" s="5">
        <v>8953.7382809999999</v>
      </c>
      <c r="D10" s="5">
        <v>9060.1142579999996</v>
      </c>
      <c r="E10" s="5">
        <f t="shared" si="4"/>
        <v>106.37597699999969</v>
      </c>
      <c r="F10">
        <f t="shared" si="5"/>
        <v>9006.9262694999998</v>
      </c>
      <c r="G10">
        <f>$G$69</f>
        <v>91.617785665781099</v>
      </c>
      <c r="H10">
        <f>$G$70</f>
        <v>189.55323684215554</v>
      </c>
      <c r="I10">
        <f>$E$65</f>
        <v>140.58551125396832</v>
      </c>
      <c r="J10">
        <f t="shared" si="6"/>
        <v>1.1741129744149823</v>
      </c>
      <c r="O10">
        <f t="shared" si="3"/>
        <v>1.0118806216645546</v>
      </c>
      <c r="Y10" s="5"/>
    </row>
    <row r="11" spans="2:26" x14ac:dyDescent="0.25">
      <c r="B11" s="1">
        <v>12</v>
      </c>
      <c r="C11" s="5">
        <v>8974.890625</v>
      </c>
      <c r="D11" s="5">
        <v>9149.8515630000002</v>
      </c>
      <c r="E11" s="5">
        <f t="shared" si="4"/>
        <v>174.96093800000017</v>
      </c>
      <c r="F11">
        <f t="shared" si="5"/>
        <v>9062.3710940000001</v>
      </c>
      <c r="G11">
        <f>$G$69</f>
        <v>91.617785665781099</v>
      </c>
      <c r="H11">
        <f>$G$70</f>
        <v>189.55323684215554</v>
      </c>
      <c r="I11">
        <f>$E$65</f>
        <v>140.58551125396832</v>
      </c>
      <c r="J11">
        <f t="shared" si="6"/>
        <v>1.9121724193592819</v>
      </c>
      <c r="O11">
        <f t="shared" si="3"/>
        <v>1.01949449250252</v>
      </c>
      <c r="Y11" s="5"/>
    </row>
    <row r="12" spans="2:26" x14ac:dyDescent="0.25">
      <c r="B12" s="1">
        <v>16</v>
      </c>
      <c r="C12">
        <v>8975.2304690000001</v>
      </c>
      <c r="D12">
        <v>9075.1523440000001</v>
      </c>
      <c r="E12" s="5">
        <f t="shared" si="4"/>
        <v>99.921875</v>
      </c>
      <c r="F12">
        <f t="shared" si="5"/>
        <v>9025.1914065000001</v>
      </c>
      <c r="G12">
        <f>$G$69</f>
        <v>91.617785665781099</v>
      </c>
      <c r="H12">
        <f>$G$70</f>
        <v>189.55323684215554</v>
      </c>
      <c r="I12">
        <f>$E$65</f>
        <v>140.58551125396832</v>
      </c>
      <c r="J12">
        <f t="shared" si="6"/>
        <v>1.1010490095636019</v>
      </c>
      <c r="O12">
        <f t="shared" si="3"/>
        <v>1.0111330706598705</v>
      </c>
      <c r="Y12" s="5"/>
    </row>
    <row r="13" spans="2:26" x14ac:dyDescent="0.25">
      <c r="B13" s="1">
        <v>17</v>
      </c>
      <c r="C13">
        <v>8962.1738280000009</v>
      </c>
      <c r="D13">
        <v>9138.6220699999994</v>
      </c>
      <c r="E13" s="5">
        <f t="shared" si="4"/>
        <v>176.44824199999857</v>
      </c>
      <c r="F13">
        <f t="shared" si="5"/>
        <v>9050.3979490000002</v>
      </c>
      <c r="G13">
        <f>$G$69</f>
        <v>91.617785665781099</v>
      </c>
      <c r="H13">
        <f>$G$70</f>
        <v>189.55323684215554</v>
      </c>
      <c r="I13">
        <f>$E$65</f>
        <v>140.58551125396832</v>
      </c>
      <c r="J13">
        <f t="shared" si="6"/>
        <v>1.9307970134714039</v>
      </c>
      <c r="O13">
        <f t="shared" si="3"/>
        <v>1.0196881075268516</v>
      </c>
      <c r="Y13" s="5"/>
    </row>
    <row r="14" spans="2:26" x14ac:dyDescent="0.25">
      <c r="B14" s="1">
        <v>19</v>
      </c>
      <c r="C14">
        <v>7747.1313479999999</v>
      </c>
      <c r="D14">
        <v>7873.3530270000001</v>
      </c>
      <c r="E14" s="5">
        <f t="shared" si="4"/>
        <v>126.22167900000022</v>
      </c>
      <c r="F14">
        <f t="shared" si="5"/>
        <v>7810.2421875</v>
      </c>
      <c r="G14">
        <f>$G$69</f>
        <v>91.617785665781099</v>
      </c>
      <c r="H14">
        <f>$G$70</f>
        <v>189.55323684215554</v>
      </c>
      <c r="I14">
        <f>$E$65</f>
        <v>140.58551125396832</v>
      </c>
      <c r="J14">
        <f t="shared" si="6"/>
        <v>1.6031502533564754</v>
      </c>
      <c r="O14">
        <f t="shared" si="3"/>
        <v>1.0162926989785175</v>
      </c>
      <c r="Y14" s="5"/>
    </row>
    <row r="15" spans="2:26" x14ac:dyDescent="0.25">
      <c r="B15" s="1">
        <v>21</v>
      </c>
      <c r="C15">
        <v>7754.0947269999997</v>
      </c>
      <c r="D15">
        <v>7914.0322269999997</v>
      </c>
      <c r="E15" s="5">
        <f t="shared" si="4"/>
        <v>159.9375</v>
      </c>
      <c r="F15">
        <f t="shared" si="5"/>
        <v>7834.0634769999997</v>
      </c>
      <c r="G15">
        <f>$G$69</f>
        <v>91.617785665781099</v>
      </c>
      <c r="H15">
        <f>$G$70</f>
        <v>189.55323684215554</v>
      </c>
      <c r="I15">
        <f>$E$65</f>
        <v>140.58551125396832</v>
      </c>
      <c r="J15">
        <f t="shared" si="6"/>
        <v>2.0209356673371555</v>
      </c>
      <c r="O15">
        <f t="shared" si="3"/>
        <v>1.0206261988834224</v>
      </c>
      <c r="Y15" s="5"/>
    </row>
    <row r="16" spans="2:26" x14ac:dyDescent="0.25">
      <c r="B16" s="1">
        <v>23</v>
      </c>
      <c r="C16">
        <v>7748.3872069999998</v>
      </c>
      <c r="D16">
        <v>7900.2875979999999</v>
      </c>
      <c r="E16" s="5">
        <f t="shared" si="4"/>
        <v>151.90039100000013</v>
      </c>
      <c r="F16">
        <f t="shared" ref="F16:F40" si="7">AVERAGE(C16,D16)</f>
        <v>7824.3374024999994</v>
      </c>
      <c r="G16">
        <f>$G$69</f>
        <v>91.617785665781099</v>
      </c>
      <c r="H16">
        <f>$G$70</f>
        <v>189.55323684215554</v>
      </c>
      <c r="I16">
        <f>$E$65</f>
        <v>140.58551125396832</v>
      </c>
      <c r="J16">
        <f t="shared" si="6"/>
        <v>1.9227197632457651</v>
      </c>
      <c r="O16">
        <f t="shared" si="3"/>
        <v>1.0196041301166223</v>
      </c>
      <c r="Y16" s="5"/>
    </row>
    <row r="17" spans="2:25" x14ac:dyDescent="0.25">
      <c r="B17" s="1">
        <v>24</v>
      </c>
      <c r="C17">
        <v>7746.6040039999998</v>
      </c>
      <c r="D17">
        <v>7885.2924800000001</v>
      </c>
      <c r="E17" s="5">
        <f t="shared" si="4"/>
        <v>138.68847600000026</v>
      </c>
      <c r="F17">
        <f t="shared" si="7"/>
        <v>7815.9482420000004</v>
      </c>
      <c r="G17">
        <f>$G$69</f>
        <v>91.617785665781099</v>
      </c>
      <c r="H17">
        <f>$G$70</f>
        <v>189.55323684215554</v>
      </c>
      <c r="I17">
        <f>$E$65</f>
        <v>140.58551125396832</v>
      </c>
      <c r="J17">
        <f t="shared" si="6"/>
        <v>1.758824753194193</v>
      </c>
      <c r="O17">
        <f t="shared" si="3"/>
        <v>1.0179031322536156</v>
      </c>
      <c r="Y17" s="5"/>
    </row>
    <row r="18" spans="2:25" x14ac:dyDescent="0.25">
      <c r="B18" s="1">
        <v>25</v>
      </c>
      <c r="C18">
        <v>7754.0986329999996</v>
      </c>
      <c r="D18">
        <v>7875.2333980000003</v>
      </c>
      <c r="E18" s="5">
        <f t="shared" si="4"/>
        <v>121.1347650000007</v>
      </c>
      <c r="F18">
        <f t="shared" si="7"/>
        <v>7814.6660155</v>
      </c>
      <c r="G18">
        <f>$G$69</f>
        <v>91.617785665781099</v>
      </c>
      <c r="H18">
        <f>$G$70</f>
        <v>189.55323684215554</v>
      </c>
      <c r="I18">
        <f>$E$65</f>
        <v>140.58551125396832</v>
      </c>
      <c r="J18">
        <f t="shared" si="6"/>
        <v>1.5381736499487642</v>
      </c>
      <c r="O18">
        <f t="shared" si="3"/>
        <v>1.0156220304555417</v>
      </c>
      <c r="Y18" s="5"/>
    </row>
    <row r="19" spans="2:25" x14ac:dyDescent="0.25">
      <c r="B19" s="1">
        <v>26</v>
      </c>
      <c r="C19">
        <v>7754.0141599999997</v>
      </c>
      <c r="D19">
        <v>7897.3867190000001</v>
      </c>
      <c r="E19" s="5">
        <f t="shared" si="4"/>
        <v>143.37255900000036</v>
      </c>
      <c r="F19">
        <f t="shared" si="7"/>
        <v>7825.7004395000004</v>
      </c>
      <c r="G19">
        <f>$G$69</f>
        <v>91.617785665781099</v>
      </c>
      <c r="H19">
        <f>$G$70</f>
        <v>189.55323684215554</v>
      </c>
      <c r="I19">
        <f>$E$65</f>
        <v>140.58551125396832</v>
      </c>
      <c r="J19">
        <f t="shared" si="6"/>
        <v>1.8154430585888135</v>
      </c>
      <c r="O19">
        <f t="shared" si="3"/>
        <v>1.0184901079675099</v>
      </c>
      <c r="Y19" s="5"/>
    </row>
    <row r="20" spans="2:25" x14ac:dyDescent="0.25">
      <c r="B20" s="1">
        <v>27</v>
      </c>
      <c r="C20">
        <v>7757.3491210000002</v>
      </c>
      <c r="D20">
        <v>7884.6640630000002</v>
      </c>
      <c r="E20" s="5">
        <f t="shared" si="4"/>
        <v>127.31494199999997</v>
      </c>
      <c r="F20">
        <f t="shared" si="7"/>
        <v>7821.0065919999997</v>
      </c>
      <c r="G20">
        <f>$G$69</f>
        <v>91.617785665781099</v>
      </c>
      <c r="H20">
        <f>$G$70</f>
        <v>189.55323684215554</v>
      </c>
      <c r="I20">
        <f>$E$65</f>
        <v>140.58551125396832</v>
      </c>
      <c r="J20">
        <f t="shared" si="6"/>
        <v>1.6147161246532358</v>
      </c>
      <c r="O20">
        <f t="shared" si="3"/>
        <v>1.0164121712216541</v>
      </c>
      <c r="Y20" s="5"/>
    </row>
    <row r="21" spans="2:25" x14ac:dyDescent="0.25">
      <c r="B21" s="1">
        <v>28</v>
      </c>
      <c r="C21">
        <v>12370.205078000001</v>
      </c>
      <c r="D21">
        <v>12530.750977</v>
      </c>
      <c r="E21" s="5">
        <f t="shared" si="4"/>
        <v>160.54589899999883</v>
      </c>
      <c r="F21">
        <f t="shared" si="7"/>
        <v>12450.478027500001</v>
      </c>
      <c r="G21">
        <f>$G$69</f>
        <v>91.617785665781099</v>
      </c>
      <c r="H21">
        <f>$G$70</f>
        <v>189.55323684215554</v>
      </c>
      <c r="I21">
        <f>$E$65</f>
        <v>140.58551125396832</v>
      </c>
      <c r="J21">
        <f t="shared" si="6"/>
        <v>1.2812153022167494</v>
      </c>
      <c r="O21">
        <f t="shared" si="3"/>
        <v>1.0129784347137076</v>
      </c>
      <c r="Y21" s="5"/>
    </row>
    <row r="22" spans="2:25" x14ac:dyDescent="0.25">
      <c r="B22" s="1">
        <v>30</v>
      </c>
      <c r="C22">
        <v>12366.895508</v>
      </c>
      <c r="D22">
        <v>12534.634765999999</v>
      </c>
      <c r="E22" s="5">
        <f t="shared" si="4"/>
        <v>167.73925799999961</v>
      </c>
      <c r="F22">
        <f t="shared" si="7"/>
        <v>12450.765136999999</v>
      </c>
      <c r="G22">
        <f>$G$69</f>
        <v>91.617785665781099</v>
      </c>
      <c r="H22">
        <f>$G$70</f>
        <v>189.55323684215554</v>
      </c>
      <c r="I22">
        <f>$E$65</f>
        <v>140.58551125396832</v>
      </c>
      <c r="J22">
        <f t="shared" si="6"/>
        <v>1.3382061873473148</v>
      </c>
      <c r="O22">
        <f t="shared" si="3"/>
        <v>1.013563570411951</v>
      </c>
      <c r="Y22" s="5"/>
    </row>
    <row r="23" spans="2:25" x14ac:dyDescent="0.25">
      <c r="B23" s="1">
        <v>31</v>
      </c>
      <c r="C23">
        <v>12379.816406</v>
      </c>
      <c r="D23">
        <v>12488.813477</v>
      </c>
      <c r="E23" s="5">
        <f t="shared" si="4"/>
        <v>108.99707099999978</v>
      </c>
      <c r="F23">
        <f t="shared" si="7"/>
        <v>12434.314941500001</v>
      </c>
      <c r="G23">
        <f>$G$69</f>
        <v>91.617785665781099</v>
      </c>
      <c r="H23">
        <f>$G$70</f>
        <v>189.55323684215554</v>
      </c>
      <c r="I23">
        <f>$E$65</f>
        <v>140.58551125396832</v>
      </c>
      <c r="J23">
        <f t="shared" si="6"/>
        <v>0.87275761785324157</v>
      </c>
      <c r="O23">
        <f t="shared" si="3"/>
        <v>1.0088044174021169</v>
      </c>
      <c r="Y23" s="5"/>
    </row>
    <row r="24" spans="2:25" x14ac:dyDescent="0.25">
      <c r="B24" s="1">
        <v>32</v>
      </c>
      <c r="C24">
        <v>12379.125977</v>
      </c>
      <c r="D24">
        <v>12504.120117</v>
      </c>
      <c r="E24" s="5">
        <f t="shared" si="4"/>
        <v>124.9941400000007</v>
      </c>
      <c r="F24">
        <f t="shared" si="7"/>
        <v>12441.623047000001</v>
      </c>
      <c r="G24">
        <f>$G$69</f>
        <v>91.617785665781099</v>
      </c>
      <c r="H24">
        <f>$G$70</f>
        <v>189.55323684215554</v>
      </c>
      <c r="I24">
        <f>$E$65</f>
        <v>140.58551125396832</v>
      </c>
      <c r="J24">
        <f t="shared" si="6"/>
        <v>0.99962363469353333</v>
      </c>
      <c r="O24">
        <f t="shared" si="3"/>
        <v>1.0100971700451418</v>
      </c>
      <c r="Y24" s="5"/>
    </row>
    <row r="25" spans="2:25" x14ac:dyDescent="0.25">
      <c r="B25" s="1">
        <v>33</v>
      </c>
      <c r="C25">
        <v>12348.936523</v>
      </c>
      <c r="D25">
        <v>12482.733398</v>
      </c>
      <c r="E25" s="5">
        <f t="shared" si="4"/>
        <v>133.796875</v>
      </c>
      <c r="F25">
        <f t="shared" si="7"/>
        <v>12415.8349605</v>
      </c>
      <c r="G25">
        <f>$G$69</f>
        <v>91.617785665781099</v>
      </c>
      <c r="H25">
        <f>$G$70</f>
        <v>189.55323684215554</v>
      </c>
      <c r="I25">
        <f>$E$65</f>
        <v>140.58551125396832</v>
      </c>
      <c r="J25">
        <f t="shared" si="6"/>
        <v>1.0718555843020496</v>
      </c>
      <c r="O25">
        <f t="shared" si="3"/>
        <v>1.010834688051947</v>
      </c>
      <c r="Y25" s="5"/>
    </row>
    <row r="26" spans="2:25" x14ac:dyDescent="0.25">
      <c r="B26" s="1">
        <v>34</v>
      </c>
      <c r="C26">
        <v>12356.290039</v>
      </c>
      <c r="D26">
        <v>12475.855469</v>
      </c>
      <c r="E26" s="5">
        <f t="shared" si="4"/>
        <v>119.56543000000056</v>
      </c>
      <c r="F26">
        <f t="shared" si="7"/>
        <v>12416.072754000001</v>
      </c>
      <c r="G26">
        <f>$G$69</f>
        <v>91.617785665781099</v>
      </c>
      <c r="H26">
        <f>$G$70</f>
        <v>189.55323684215554</v>
      </c>
      <c r="I26">
        <f>$E$65</f>
        <v>140.58551125396832</v>
      </c>
      <c r="J26">
        <f t="shared" si="6"/>
        <v>0.9583746004199607</v>
      </c>
      <c r="O26">
        <f t="shared" si="3"/>
        <v>1.0096764829590936</v>
      </c>
      <c r="Y26" s="5"/>
    </row>
    <row r="27" spans="2:25" x14ac:dyDescent="0.25">
      <c r="B27" s="1">
        <v>35</v>
      </c>
      <c r="C27">
        <v>12351.712890999999</v>
      </c>
      <c r="D27">
        <v>12504.279296999999</v>
      </c>
      <c r="E27" s="5">
        <f t="shared" si="4"/>
        <v>152.56640599999992</v>
      </c>
      <c r="F27">
        <f t="shared" si="7"/>
        <v>12427.996093999998</v>
      </c>
      <c r="G27">
        <f>$G$69</f>
        <v>91.617785665781099</v>
      </c>
      <c r="H27">
        <f>$G$70</f>
        <v>189.55323684215554</v>
      </c>
      <c r="I27">
        <f>$E$65</f>
        <v>140.58551125396832</v>
      </c>
      <c r="J27">
        <f t="shared" si="6"/>
        <v>1.2201135497397546</v>
      </c>
      <c r="O27">
        <f t="shared" si="3"/>
        <v>1.0123518419952238</v>
      </c>
      <c r="Y27" s="5"/>
    </row>
    <row r="28" spans="2:25" x14ac:dyDescent="0.25">
      <c r="B28" s="1">
        <v>36</v>
      </c>
      <c r="C28">
        <v>10922.913086</v>
      </c>
      <c r="D28">
        <v>11040.624023</v>
      </c>
      <c r="E28" s="5">
        <f t="shared" si="4"/>
        <v>117.71093699999983</v>
      </c>
      <c r="F28">
        <f t="shared" si="7"/>
        <v>10981.7685545</v>
      </c>
      <c r="G28">
        <f>$G$69</f>
        <v>91.617785665781099</v>
      </c>
      <c r="H28">
        <f>$G$70</f>
        <v>189.55323684215554</v>
      </c>
      <c r="I28">
        <f>$E$65</f>
        <v>140.58551125396832</v>
      </c>
      <c r="J28">
        <f t="shared" si="6"/>
        <v>1.0661619918836343</v>
      </c>
      <c r="O28">
        <f t="shared" si="3"/>
        <v>1.0107765150260941</v>
      </c>
      <c r="Y28" s="5"/>
    </row>
    <row r="29" spans="2:25" x14ac:dyDescent="0.25">
      <c r="B29" s="1">
        <v>37</v>
      </c>
      <c r="C29">
        <v>10922.102539</v>
      </c>
      <c r="D29">
        <v>11053.302734000001</v>
      </c>
      <c r="E29" s="5">
        <f t="shared" si="4"/>
        <v>131.20019500000126</v>
      </c>
      <c r="F29">
        <f t="shared" si="7"/>
        <v>10987.7026365</v>
      </c>
      <c r="G29">
        <f>$G$69</f>
        <v>91.617785665781099</v>
      </c>
      <c r="H29">
        <f>$G$70</f>
        <v>189.55323684215554</v>
      </c>
      <c r="I29">
        <f>$E$65</f>
        <v>140.58551125396832</v>
      </c>
      <c r="J29">
        <f t="shared" si="6"/>
        <v>1.1869773058547375</v>
      </c>
      <c r="O29">
        <f t="shared" si="3"/>
        <v>1.0120123570101562</v>
      </c>
      <c r="Y29" s="5"/>
    </row>
    <row r="30" spans="2:25" x14ac:dyDescent="0.25">
      <c r="B30" s="1">
        <v>38</v>
      </c>
      <c r="C30">
        <v>10916.189453000001</v>
      </c>
      <c r="D30">
        <v>11073.785156</v>
      </c>
      <c r="E30" s="5">
        <f t="shared" si="4"/>
        <v>157.59570299999905</v>
      </c>
      <c r="F30">
        <f t="shared" si="7"/>
        <v>10994.9873045</v>
      </c>
      <c r="G30">
        <f>$G$69</f>
        <v>91.617785665781099</v>
      </c>
      <c r="H30">
        <f>$G$70</f>
        <v>189.55323684215554</v>
      </c>
      <c r="I30">
        <f>$E$65</f>
        <v>140.58551125396832</v>
      </c>
      <c r="J30">
        <f t="shared" si="6"/>
        <v>1.4231421395656256</v>
      </c>
      <c r="O30">
        <f t="shared" si="3"/>
        <v>1.014436878700075</v>
      </c>
      <c r="Y30" s="5"/>
    </row>
    <row r="31" spans="2:25" x14ac:dyDescent="0.25">
      <c r="B31" s="1">
        <v>39</v>
      </c>
      <c r="C31">
        <v>10939.336914</v>
      </c>
      <c r="D31">
        <v>11022.136719</v>
      </c>
      <c r="E31" s="5">
        <f t="shared" si="4"/>
        <v>82.799805000000561</v>
      </c>
      <c r="F31">
        <f t="shared" si="7"/>
        <v>10980.736816500001</v>
      </c>
      <c r="G31">
        <f>$G$69</f>
        <v>91.617785665781099</v>
      </c>
      <c r="H31">
        <f>$G$70</f>
        <v>189.55323684215554</v>
      </c>
      <c r="I31">
        <f>$E$65</f>
        <v>140.58551125396832</v>
      </c>
      <c r="J31">
        <f t="shared" si="6"/>
        <v>0.75121373569309802</v>
      </c>
      <c r="O31">
        <f t="shared" si="3"/>
        <v>1.0075689966997941</v>
      </c>
      <c r="Y31" s="5"/>
    </row>
    <row r="32" spans="2:25" x14ac:dyDescent="0.25">
      <c r="B32" s="1">
        <v>40</v>
      </c>
      <c r="C32">
        <v>10936.960938</v>
      </c>
      <c r="D32">
        <v>11029.494140999999</v>
      </c>
      <c r="E32" s="5">
        <f t="shared" si="4"/>
        <v>92.533202999999048</v>
      </c>
      <c r="F32">
        <f t="shared" si="7"/>
        <v>10983.2275395</v>
      </c>
      <c r="G32">
        <f>$G$69</f>
        <v>91.617785665781099</v>
      </c>
      <c r="H32">
        <f>$G$70</f>
        <v>189.55323684215554</v>
      </c>
      <c r="I32">
        <f>$E$65</f>
        <v>140.58551125396832</v>
      </c>
      <c r="J32">
        <f t="shared" si="6"/>
        <v>0.83896144117820293</v>
      </c>
      <c r="O32">
        <f t="shared" si="3"/>
        <v>1.0084605955461079</v>
      </c>
      <c r="Y32" s="5"/>
    </row>
    <row r="33" spans="2:25" x14ac:dyDescent="0.25">
      <c r="B33" s="1">
        <v>41</v>
      </c>
      <c r="C33">
        <v>10927.862305000001</v>
      </c>
      <c r="D33">
        <v>11056.408203000001</v>
      </c>
      <c r="E33" s="5">
        <f t="shared" si="4"/>
        <v>128.54589800000031</v>
      </c>
      <c r="F33">
        <f t="shared" si="7"/>
        <v>10992.135254000001</v>
      </c>
      <c r="G33">
        <f>$G$69</f>
        <v>91.617785665781099</v>
      </c>
      <c r="H33">
        <f>$G$70</f>
        <v>189.55323684215554</v>
      </c>
      <c r="I33">
        <f>$E$65</f>
        <v>140.58551125396832</v>
      </c>
      <c r="J33">
        <f t="shared" si="6"/>
        <v>1.1626370484866972</v>
      </c>
      <c r="O33">
        <f t="shared" si="3"/>
        <v>1.0117631330275076</v>
      </c>
      <c r="Y33" s="5"/>
    </row>
    <row r="34" spans="2:25" x14ac:dyDescent="0.25">
      <c r="B34" s="1">
        <v>42</v>
      </c>
      <c r="C34">
        <v>10928.644531</v>
      </c>
      <c r="D34">
        <v>11051.674805000001</v>
      </c>
      <c r="E34" s="5">
        <f t="shared" si="4"/>
        <v>123.03027400000065</v>
      </c>
      <c r="F34">
        <f t="shared" si="7"/>
        <v>10990.159668</v>
      </c>
      <c r="G34">
        <f>$G$69</f>
        <v>91.617785665781099</v>
      </c>
      <c r="H34">
        <f>$G$70</f>
        <v>189.55323684215554</v>
      </c>
      <c r="I34">
        <f>$E$65</f>
        <v>140.58551125396832</v>
      </c>
      <c r="J34">
        <f t="shared" si="6"/>
        <v>1.1132274172991343</v>
      </c>
      <c r="O34">
        <f t="shared" si="3"/>
        <v>1.0112575968274029</v>
      </c>
      <c r="Y34" s="5"/>
    </row>
    <row r="35" spans="2:25" x14ac:dyDescent="0.25">
      <c r="B35" s="1">
        <v>43</v>
      </c>
      <c r="C35">
        <v>10920.098633</v>
      </c>
      <c r="D35">
        <v>11056.288086</v>
      </c>
      <c r="E35" s="5">
        <f t="shared" si="4"/>
        <v>136.18945300000087</v>
      </c>
      <c r="F35">
        <f t="shared" si="7"/>
        <v>10988.193359500001</v>
      </c>
      <c r="G35">
        <f>$G$69</f>
        <v>91.617785665781099</v>
      </c>
      <c r="H35">
        <f>$G$70</f>
        <v>189.55323684215554</v>
      </c>
      <c r="I35">
        <f>$E$65</f>
        <v>140.58551125396832</v>
      </c>
      <c r="J35">
        <f t="shared" si="6"/>
        <v>1.2317827822562841</v>
      </c>
      <c r="O35">
        <f t="shared" si="3"/>
        <v>1.0124714489838438</v>
      </c>
      <c r="Y35" s="5"/>
    </row>
    <row r="36" spans="2:25" x14ac:dyDescent="0.25">
      <c r="B36" s="1">
        <v>44</v>
      </c>
      <c r="C36">
        <v>7947.4467770000001</v>
      </c>
      <c r="D36">
        <v>8111.4467770000001</v>
      </c>
      <c r="E36" s="5">
        <f t="shared" si="4"/>
        <v>164</v>
      </c>
      <c r="F36">
        <f t="shared" si="7"/>
        <v>8029.4467770000001</v>
      </c>
      <c r="G36">
        <f>$G$69</f>
        <v>91.617785665781099</v>
      </c>
      <c r="H36">
        <f>$G$70</f>
        <v>189.55323684215554</v>
      </c>
      <c r="I36">
        <f>$E$65</f>
        <v>140.58551125396832</v>
      </c>
      <c r="J36">
        <f t="shared" si="6"/>
        <v>2.021834137715381</v>
      </c>
      <c r="O36">
        <f t="shared" si="3"/>
        <v>1.0206355581360567</v>
      </c>
      <c r="Y36" s="5"/>
    </row>
    <row r="37" spans="2:25" x14ac:dyDescent="0.25">
      <c r="B37" s="1">
        <v>45</v>
      </c>
      <c r="C37">
        <v>7935.1162109999996</v>
      </c>
      <c r="D37">
        <v>8090.4277339999999</v>
      </c>
      <c r="E37" s="5">
        <f t="shared" si="4"/>
        <v>155.31152300000031</v>
      </c>
      <c r="F37">
        <f t="shared" si="7"/>
        <v>8012.7719724999997</v>
      </c>
      <c r="G37">
        <f>$G$69</f>
        <v>91.617785665781099</v>
      </c>
      <c r="H37">
        <f>$G$70</f>
        <v>189.55323684215554</v>
      </c>
      <c r="I37">
        <f>$E$65</f>
        <v>140.58551125396832</v>
      </c>
      <c r="J37">
        <f t="shared" si="6"/>
        <v>1.9196948308097983</v>
      </c>
      <c r="O37">
        <f t="shared" si="3"/>
        <v>1.0195726841132713</v>
      </c>
      <c r="Y37" s="5"/>
    </row>
    <row r="38" spans="2:25" x14ac:dyDescent="0.25">
      <c r="B38" s="1">
        <v>46</v>
      </c>
      <c r="C38">
        <v>7934.3657229999999</v>
      </c>
      <c r="D38">
        <v>8105.7773440000001</v>
      </c>
      <c r="E38" s="5">
        <f t="shared" si="4"/>
        <v>171.4116210000002</v>
      </c>
      <c r="F38">
        <f t="shared" si="7"/>
        <v>8020.0715335000004</v>
      </c>
      <c r="G38">
        <f>$G$69</f>
        <v>91.617785665781099</v>
      </c>
      <c r="H38">
        <f>$G$70</f>
        <v>189.55323684215554</v>
      </c>
      <c r="I38">
        <f>$E$65</f>
        <v>140.58551125396832</v>
      </c>
      <c r="J38">
        <f t="shared" si="6"/>
        <v>2.1146845481375238</v>
      </c>
      <c r="O38">
        <f t="shared" si="3"/>
        <v>1.0216036954917662</v>
      </c>
      <c r="Y38" s="5"/>
    </row>
    <row r="39" spans="2:25" x14ac:dyDescent="0.25">
      <c r="B39" s="1">
        <v>47</v>
      </c>
      <c r="C39">
        <v>7955.6777339999999</v>
      </c>
      <c r="D39">
        <v>8085.0864259999998</v>
      </c>
      <c r="E39" s="5">
        <f t="shared" si="4"/>
        <v>129.40869199999997</v>
      </c>
      <c r="F39">
        <f t="shared" si="7"/>
        <v>8020.3820799999994</v>
      </c>
      <c r="G39">
        <f>$G$69</f>
        <v>91.617785665781099</v>
      </c>
      <c r="H39">
        <f>$G$70</f>
        <v>189.55323684215554</v>
      </c>
      <c r="I39">
        <f>$E$65</f>
        <v>140.58551125396832</v>
      </c>
      <c r="J39">
        <f t="shared" si="6"/>
        <v>1.6005851413517094</v>
      </c>
      <c r="O39">
        <f t="shared" si="3"/>
        <v>1.0162662058880225</v>
      </c>
      <c r="Y39" s="5"/>
    </row>
    <row r="40" spans="2:25" x14ac:dyDescent="0.25">
      <c r="B40" s="1">
        <v>48</v>
      </c>
      <c r="C40">
        <v>7942.8422849999997</v>
      </c>
      <c r="D40">
        <v>8086.9868159999996</v>
      </c>
      <c r="E40" s="5">
        <f t="shared" si="4"/>
        <v>144.14453099999992</v>
      </c>
      <c r="F40">
        <f t="shared" si="7"/>
        <v>8014.9145504999997</v>
      </c>
      <c r="G40">
        <f>$G$69</f>
        <v>91.617785665781099</v>
      </c>
      <c r="H40">
        <f>$G$70</f>
        <v>189.55323684215554</v>
      </c>
      <c r="I40">
        <f>$E$65</f>
        <v>140.58551125396832</v>
      </c>
      <c r="J40">
        <f t="shared" si="6"/>
        <v>1.7824256954989939</v>
      </c>
      <c r="O40">
        <f t="shared" si="3"/>
        <v>1.0181477266988186</v>
      </c>
      <c r="Y40" s="5"/>
    </row>
    <row r="41" spans="2:25" s="5" customFormat="1" x14ac:dyDescent="0.25">
      <c r="B41" s="1">
        <v>49</v>
      </c>
      <c r="C41" s="5">
        <v>7944.9941410000001</v>
      </c>
      <c r="D41" s="5">
        <v>8094.2919920000004</v>
      </c>
      <c r="E41" s="5">
        <f t="shared" si="4"/>
        <v>149.29785100000026</v>
      </c>
      <c r="F41" s="5">
        <f t="shared" ref="F41:F43" si="8">AVERAGE(C41,D41)</f>
        <v>8019.6430665000007</v>
      </c>
      <c r="G41">
        <f>$G$69</f>
        <v>91.617785665781099</v>
      </c>
      <c r="H41">
        <f>$G$70</f>
        <v>189.55323684215554</v>
      </c>
      <c r="I41">
        <f>$E$65</f>
        <v>140.58551125396832</v>
      </c>
      <c r="J41">
        <f t="shared" si="6"/>
        <v>1.8444831388286822</v>
      </c>
      <c r="O41">
        <f t="shared" si="3"/>
        <v>1.0187914362616772</v>
      </c>
      <c r="W41"/>
      <c r="X41"/>
    </row>
    <row r="42" spans="2:25" x14ac:dyDescent="0.25">
      <c r="B42" s="1">
        <v>53</v>
      </c>
      <c r="C42">
        <v>7978.8217770000001</v>
      </c>
      <c r="D42">
        <v>8126.8251950000003</v>
      </c>
      <c r="E42" s="5">
        <f t="shared" ref="E42:E64" si="9">D42-C42</f>
        <v>148.00341800000024</v>
      </c>
      <c r="F42">
        <f t="shared" si="8"/>
        <v>8052.8234860000002</v>
      </c>
      <c r="G42">
        <f>$G$69</f>
        <v>91.617785665781099</v>
      </c>
      <c r="H42">
        <f>$G$70</f>
        <v>189.55323684215554</v>
      </c>
      <c r="I42">
        <f>$E$65</f>
        <v>140.58551125396832</v>
      </c>
      <c r="J42">
        <f t="shared" ref="J42:J43" si="10">(E42/D42)*100</f>
        <v>1.8211714224031645</v>
      </c>
      <c r="O42">
        <f t="shared" ref="O42:O64" si="11">D42/C42</f>
        <v>1.0185495330183512</v>
      </c>
      <c r="Y42" s="5"/>
    </row>
    <row r="43" spans="2:25" x14ac:dyDescent="0.25">
      <c r="B43" s="1">
        <v>54</v>
      </c>
      <c r="C43">
        <v>7999.4047849999997</v>
      </c>
      <c r="D43">
        <v>8130.5708009999998</v>
      </c>
      <c r="E43" s="5">
        <f t="shared" si="9"/>
        <v>131.16601600000013</v>
      </c>
      <c r="F43">
        <f t="shared" si="8"/>
        <v>8064.9877930000002</v>
      </c>
      <c r="G43">
        <f>$G$69</f>
        <v>91.617785665781099</v>
      </c>
      <c r="H43">
        <f>$G$70</f>
        <v>189.55323684215554</v>
      </c>
      <c r="I43">
        <f>$E$65</f>
        <v>140.58551125396832</v>
      </c>
      <c r="J43">
        <f t="shared" si="10"/>
        <v>1.6132448657093998</v>
      </c>
      <c r="O43">
        <f t="shared" si="11"/>
        <v>1.0163969719654586</v>
      </c>
      <c r="Y43" s="5"/>
    </row>
    <row r="44" spans="2:25" x14ac:dyDescent="0.25">
      <c r="B44" s="1">
        <v>55</v>
      </c>
      <c r="C44">
        <v>7996.763672</v>
      </c>
      <c r="D44">
        <v>8155.5151370000003</v>
      </c>
      <c r="E44" s="5">
        <f t="shared" si="9"/>
        <v>158.75146500000028</v>
      </c>
      <c r="F44">
        <f>AVERAGE(C44,D44)</f>
        <v>8076.1394044999997</v>
      </c>
      <c r="G44">
        <f>$G$69</f>
        <v>91.617785665781099</v>
      </c>
      <c r="H44">
        <f>$G$70</f>
        <v>189.55323684215554</v>
      </c>
      <c r="I44">
        <f>$E$65</f>
        <v>140.58551125396832</v>
      </c>
      <c r="J44">
        <f t="shared" ref="J44:J58" si="12">(E44/D44)*100</f>
        <v>1.9465534958028032</v>
      </c>
      <c r="O44">
        <f t="shared" si="11"/>
        <v>1.0198519640583923</v>
      </c>
      <c r="Y44" s="5"/>
    </row>
    <row r="45" spans="2:25" x14ac:dyDescent="0.25">
      <c r="B45" s="1">
        <v>56</v>
      </c>
      <c r="C45">
        <v>7975.0483400000003</v>
      </c>
      <c r="D45">
        <v>8153.3208009999998</v>
      </c>
      <c r="E45" s="5">
        <f t="shared" si="9"/>
        <v>178.27246099999957</v>
      </c>
      <c r="F45">
        <f t="shared" ref="F45:F58" si="13">AVERAGE(C45,D45)</f>
        <v>8064.1845704999996</v>
      </c>
      <c r="G45">
        <f>$G$69</f>
        <v>91.617785665781099</v>
      </c>
      <c r="H45">
        <f>$G$70</f>
        <v>189.55323684215554</v>
      </c>
      <c r="I45">
        <f>$E$65</f>
        <v>140.58551125396832</v>
      </c>
      <c r="J45">
        <f t="shared" si="12"/>
        <v>2.1865012471744589</v>
      </c>
      <c r="O45">
        <f t="shared" si="11"/>
        <v>1.0223537781088861</v>
      </c>
      <c r="Y45" s="5"/>
    </row>
    <row r="46" spans="2:25" x14ac:dyDescent="0.25">
      <c r="B46" s="1">
        <v>57</v>
      </c>
      <c r="C46">
        <v>7987.3051759999998</v>
      </c>
      <c r="D46">
        <v>8141.4375</v>
      </c>
      <c r="E46" s="5">
        <f t="shared" si="9"/>
        <v>154.13232400000015</v>
      </c>
      <c r="F46">
        <f t="shared" si="13"/>
        <v>8064.3713379999999</v>
      </c>
      <c r="G46">
        <f>$G$69</f>
        <v>91.617785665781099</v>
      </c>
      <c r="H46">
        <f>$G$70</f>
        <v>189.55323684215554</v>
      </c>
      <c r="I46">
        <f>$E$65</f>
        <v>140.58551125396832</v>
      </c>
      <c r="J46">
        <f>(E46/D46)*100</f>
        <v>1.8931831632927252</v>
      </c>
      <c r="O46">
        <f t="shared" si="11"/>
        <v>1.0192971622598235</v>
      </c>
      <c r="Y46" s="5"/>
    </row>
    <row r="47" spans="2:25" x14ac:dyDescent="0.25">
      <c r="B47" s="1">
        <v>58</v>
      </c>
      <c r="C47">
        <v>8002.1342770000001</v>
      </c>
      <c r="D47">
        <v>8150.5737300000001</v>
      </c>
      <c r="E47" s="5">
        <f t="shared" si="9"/>
        <v>148.43945299999996</v>
      </c>
      <c r="F47">
        <f t="shared" si="13"/>
        <v>8076.3540035000005</v>
      </c>
      <c r="G47">
        <f>$G$69</f>
        <v>91.617785665781099</v>
      </c>
      <c r="H47">
        <f>$G$70</f>
        <v>189.55323684215554</v>
      </c>
      <c r="I47">
        <f>$E$65</f>
        <v>140.58551125396832</v>
      </c>
      <c r="J47">
        <f t="shared" si="12"/>
        <v>1.8212147747788052</v>
      </c>
      <c r="O47">
        <f t="shared" si="11"/>
        <v>1.0185499827748017</v>
      </c>
      <c r="Y47" s="5"/>
    </row>
    <row r="48" spans="2:25" x14ac:dyDescent="0.25">
      <c r="B48" s="1">
        <v>61</v>
      </c>
      <c r="C48">
        <v>7709.4155270000001</v>
      </c>
      <c r="D48">
        <v>7857.3237300000001</v>
      </c>
      <c r="E48" s="5">
        <f t="shared" si="9"/>
        <v>147.90820299999996</v>
      </c>
      <c r="F48">
        <f t="shared" si="13"/>
        <v>7783.3696285000005</v>
      </c>
      <c r="G48">
        <f>$G$69</f>
        <v>91.617785665781099</v>
      </c>
      <c r="H48">
        <f>$G$70</f>
        <v>189.55323684215554</v>
      </c>
      <c r="I48">
        <f>$E$65</f>
        <v>140.58551125396832</v>
      </c>
      <c r="J48">
        <f t="shared" si="12"/>
        <v>1.8824247044228626</v>
      </c>
      <c r="O48">
        <f t="shared" si="11"/>
        <v>1.0191853977103704</v>
      </c>
      <c r="Y48" s="5"/>
    </row>
    <row r="49" spans="2:25" x14ac:dyDescent="0.25">
      <c r="B49" s="1">
        <v>62</v>
      </c>
      <c r="C49">
        <v>7711.7958980000003</v>
      </c>
      <c r="D49">
        <v>7852.8745120000003</v>
      </c>
      <c r="E49" s="5">
        <f t="shared" si="9"/>
        <v>141.07861400000002</v>
      </c>
      <c r="F49">
        <f t="shared" si="13"/>
        <v>7782.3352050000003</v>
      </c>
      <c r="G49">
        <f>$G$69</f>
        <v>91.617785665781099</v>
      </c>
      <c r="H49">
        <f>$G$70</f>
        <v>189.55323684215554</v>
      </c>
      <c r="I49">
        <f>$E$65</f>
        <v>140.58551125396832</v>
      </c>
      <c r="J49">
        <f t="shared" si="12"/>
        <v>1.7965219460010138</v>
      </c>
      <c r="O49">
        <f t="shared" si="11"/>
        <v>1.0182938729014583</v>
      </c>
      <c r="Y49" s="5"/>
    </row>
    <row r="50" spans="2:25" s="10" customFormat="1" x14ac:dyDescent="0.25">
      <c r="B50" s="1">
        <v>63</v>
      </c>
      <c r="C50" s="10">
        <v>7710.669922</v>
      </c>
      <c r="D50" s="10">
        <v>7889.5966799999997</v>
      </c>
      <c r="E50" s="5">
        <f t="shared" si="9"/>
        <v>178.92675799999961</v>
      </c>
      <c r="F50">
        <f t="shared" si="13"/>
        <v>7800.1333009999998</v>
      </c>
      <c r="G50">
        <f>$G$69</f>
        <v>91.617785665781099</v>
      </c>
      <c r="H50">
        <f>$G$70</f>
        <v>189.55323684215554</v>
      </c>
      <c r="I50">
        <f>$E$65</f>
        <v>140.58551125396832</v>
      </c>
      <c r="J50">
        <f t="shared" si="12"/>
        <v>2.2678821903986051</v>
      </c>
      <c r="O50">
        <f t="shared" si="11"/>
        <v>1.0232050859147126</v>
      </c>
      <c r="Y50" s="2"/>
    </row>
    <row r="51" spans="2:25" s="10" customFormat="1" x14ac:dyDescent="0.25">
      <c r="B51" s="1">
        <v>64</v>
      </c>
      <c r="C51" s="10">
        <v>7722.9389650000003</v>
      </c>
      <c r="D51" s="10">
        <v>7870.0185549999997</v>
      </c>
      <c r="E51" s="5">
        <f t="shared" si="9"/>
        <v>147.07958999999937</v>
      </c>
      <c r="F51">
        <f t="shared" si="13"/>
        <v>7796.47876</v>
      </c>
      <c r="G51">
        <f>$G$69</f>
        <v>91.617785665781099</v>
      </c>
      <c r="H51">
        <f>$G$70</f>
        <v>189.55323684215554</v>
      </c>
      <c r="I51">
        <f>$E$65</f>
        <v>140.58551125396832</v>
      </c>
      <c r="J51">
        <f t="shared" si="12"/>
        <v>1.8688595074093743</v>
      </c>
      <c r="O51">
        <f t="shared" si="11"/>
        <v>1.0190445102138652</v>
      </c>
      <c r="Y51" s="2"/>
    </row>
    <row r="52" spans="2:25" s="10" customFormat="1" x14ac:dyDescent="0.25">
      <c r="B52" s="1">
        <v>65</v>
      </c>
      <c r="C52" s="10">
        <v>7720.5102539999998</v>
      </c>
      <c r="D52" s="10">
        <v>7877.6684569999998</v>
      </c>
      <c r="E52" s="5">
        <f t="shared" si="9"/>
        <v>157.15820299999996</v>
      </c>
      <c r="F52">
        <f t="shared" si="13"/>
        <v>7799.0893555000002</v>
      </c>
      <c r="G52">
        <f>$G$69</f>
        <v>91.617785665781099</v>
      </c>
      <c r="H52">
        <f>$G$70</f>
        <v>189.55323684215554</v>
      </c>
      <c r="I52">
        <f>$E$65</f>
        <v>140.58551125396832</v>
      </c>
      <c r="J52">
        <f t="shared" si="12"/>
        <v>1.9949837170457601</v>
      </c>
      <c r="O52">
        <f t="shared" si="11"/>
        <v>1.0203559347542575</v>
      </c>
      <c r="Y52" s="2"/>
    </row>
    <row r="53" spans="2:25" s="10" customFormat="1" x14ac:dyDescent="0.25">
      <c r="B53" s="1">
        <v>69</v>
      </c>
      <c r="C53" s="10">
        <v>6275.8188479999999</v>
      </c>
      <c r="D53" s="10">
        <v>6428.8945309999999</v>
      </c>
      <c r="E53" s="5">
        <f t="shared" si="9"/>
        <v>153.07568300000003</v>
      </c>
      <c r="F53">
        <f t="shared" si="13"/>
        <v>6352.3566895000004</v>
      </c>
      <c r="G53">
        <f>$G$69</f>
        <v>91.617785665781099</v>
      </c>
      <c r="H53">
        <f>$G$70</f>
        <v>189.55323684215554</v>
      </c>
      <c r="I53">
        <f>$E$65</f>
        <v>140.58551125396832</v>
      </c>
      <c r="J53">
        <f t="shared" ref="J53:J55" si="14">(E53/D53)*100</f>
        <v>2.3810576182557073</v>
      </c>
      <c r="O53">
        <f t="shared" si="11"/>
        <v>1.0243913482379725</v>
      </c>
      <c r="Y53" s="2"/>
    </row>
    <row r="54" spans="2:25" s="10" customFormat="1" x14ac:dyDescent="0.25">
      <c r="B54" s="1">
        <v>70</v>
      </c>
      <c r="C54" s="10">
        <v>6269.0717770000001</v>
      </c>
      <c r="D54" s="10">
        <v>6456.7143550000001</v>
      </c>
      <c r="E54" s="5">
        <f t="shared" si="9"/>
        <v>187.64257799999996</v>
      </c>
      <c r="F54">
        <f t="shared" si="13"/>
        <v>6362.8930660000005</v>
      </c>
      <c r="G54">
        <f>$G$69</f>
        <v>91.617785665781099</v>
      </c>
      <c r="H54">
        <f>$G$70</f>
        <v>189.55323684215554</v>
      </c>
      <c r="I54">
        <f>$E$65</f>
        <v>140.58551125396832</v>
      </c>
      <c r="J54">
        <f t="shared" si="14"/>
        <v>2.9061619839925528</v>
      </c>
      <c r="O54">
        <f t="shared" si="11"/>
        <v>1.0299314770471162</v>
      </c>
      <c r="Y54" s="2"/>
    </row>
    <row r="55" spans="2:25" s="10" customFormat="1" x14ac:dyDescent="0.25">
      <c r="B55" s="1">
        <v>71</v>
      </c>
      <c r="C55" s="10">
        <v>6267.6791990000002</v>
      </c>
      <c r="D55" s="10">
        <v>6456.8481449999999</v>
      </c>
      <c r="E55" s="5">
        <f t="shared" si="9"/>
        <v>189.16894599999978</v>
      </c>
      <c r="F55">
        <f t="shared" si="13"/>
        <v>6362.263672</v>
      </c>
      <c r="G55">
        <f>$G$69</f>
        <v>91.617785665781099</v>
      </c>
      <c r="H55">
        <f>$G$70</f>
        <v>189.55323684215554</v>
      </c>
      <c r="I55">
        <f>$E$65</f>
        <v>140.58551125396832</v>
      </c>
      <c r="J55">
        <f t="shared" si="14"/>
        <v>2.929741287883421</v>
      </c>
      <c r="O55">
        <f t="shared" si="11"/>
        <v>1.0301816573557532</v>
      </c>
      <c r="Y55" s="2"/>
    </row>
    <row r="56" spans="2:25" s="10" customFormat="1" x14ac:dyDescent="0.25">
      <c r="B56" s="1">
        <v>72</v>
      </c>
      <c r="C56" s="10">
        <v>6288.267578</v>
      </c>
      <c r="D56" s="10">
        <v>6408.1538090000004</v>
      </c>
      <c r="E56" s="5">
        <f t="shared" si="9"/>
        <v>119.88623100000041</v>
      </c>
      <c r="F56">
        <f t="shared" si="13"/>
        <v>6348.2106935000002</v>
      </c>
      <c r="G56">
        <f>$G$69</f>
        <v>91.617785665781099</v>
      </c>
      <c r="H56">
        <f>$G$70</f>
        <v>189.55323684215554</v>
      </c>
      <c r="I56">
        <f>$E$65</f>
        <v>140.58551125396832</v>
      </c>
      <c r="J56">
        <f t="shared" si="12"/>
        <v>1.8708388495860526</v>
      </c>
      <c r="O56">
        <f t="shared" si="11"/>
        <v>1.0190650651412214</v>
      </c>
      <c r="Y56" s="2"/>
    </row>
    <row r="57" spans="2:25" s="10" customFormat="1" x14ac:dyDescent="0.25">
      <c r="B57" s="1">
        <v>73</v>
      </c>
      <c r="C57" s="10">
        <v>6273.7529299999997</v>
      </c>
      <c r="D57" s="10">
        <v>6430.1801759999998</v>
      </c>
      <c r="E57" s="5">
        <f t="shared" si="9"/>
        <v>156.4272460000002</v>
      </c>
      <c r="F57">
        <f t="shared" si="13"/>
        <v>6351.9665530000002</v>
      </c>
      <c r="G57">
        <f>$G$69</f>
        <v>91.617785665781099</v>
      </c>
      <c r="H57">
        <f>$G$70</f>
        <v>189.55323684215554</v>
      </c>
      <c r="I57">
        <f>$E$65</f>
        <v>140.58551125396832</v>
      </c>
      <c r="J57">
        <f t="shared" si="12"/>
        <v>2.4327039323695647</v>
      </c>
      <c r="O57">
        <f t="shared" si="11"/>
        <v>1.024933599991162</v>
      </c>
      <c r="Y57" s="2"/>
    </row>
    <row r="58" spans="2:25" s="10" customFormat="1" x14ac:dyDescent="0.25">
      <c r="B58" s="1">
        <v>74</v>
      </c>
      <c r="C58" s="10">
        <v>6270.3403319999998</v>
      </c>
      <c r="D58" s="10">
        <v>6448.375</v>
      </c>
      <c r="E58" s="5">
        <f t="shared" si="9"/>
        <v>178.03466800000024</v>
      </c>
      <c r="F58">
        <f t="shared" si="13"/>
        <v>6359.3576659999999</v>
      </c>
      <c r="G58">
        <f>$G$69</f>
        <v>91.617785665781099</v>
      </c>
      <c r="H58">
        <f>$G$70</f>
        <v>189.55323684215554</v>
      </c>
      <c r="I58">
        <f>$E$65</f>
        <v>140.58551125396832</v>
      </c>
      <c r="J58">
        <f t="shared" si="12"/>
        <v>2.7609229922267273</v>
      </c>
      <c r="O58">
        <f t="shared" si="11"/>
        <v>1.0283931427280621</v>
      </c>
      <c r="Y58" s="2"/>
    </row>
    <row r="59" spans="2:25" s="10" customFormat="1" x14ac:dyDescent="0.25">
      <c r="B59" s="1">
        <v>78</v>
      </c>
      <c r="C59" s="10">
        <v>6063.8520509999998</v>
      </c>
      <c r="D59" s="10">
        <v>6171.3715819999998</v>
      </c>
      <c r="E59" s="5">
        <f t="shared" ref="E59:E61" si="15">D59-C59</f>
        <v>107.51953099999992</v>
      </c>
      <c r="F59">
        <f t="shared" ref="F59:F61" si="16">AVERAGE(C59,D59)</f>
        <v>6117.6118164999998</v>
      </c>
      <c r="G59">
        <f>$G$69</f>
        <v>91.617785665781099</v>
      </c>
      <c r="H59">
        <f>$G$70</f>
        <v>189.55323684215554</v>
      </c>
      <c r="I59">
        <f>$E$65</f>
        <v>140.58551125396832</v>
      </c>
      <c r="J59">
        <f t="shared" ref="J59:J61" si="17">(E59/D59)*100</f>
        <v>1.7422307111372364</v>
      </c>
      <c r="O59">
        <f t="shared" ref="O59:O61" si="18">D59/C59</f>
        <v>1.0177312259757836</v>
      </c>
      <c r="Y59" s="2"/>
    </row>
    <row r="60" spans="2:25" s="10" customFormat="1" x14ac:dyDescent="0.25">
      <c r="B60" s="1">
        <v>79</v>
      </c>
      <c r="C60" s="10">
        <v>6063.3950199999999</v>
      </c>
      <c r="D60" s="10">
        <v>6196.4086909999996</v>
      </c>
      <c r="E60" s="5">
        <f t="shared" si="15"/>
        <v>133.0136709999997</v>
      </c>
      <c r="F60">
        <f t="shared" si="16"/>
        <v>6129.9018555000002</v>
      </c>
      <c r="G60">
        <f>$G$69</f>
        <v>91.617785665781099</v>
      </c>
      <c r="H60">
        <f>$G$70</f>
        <v>189.55323684215554</v>
      </c>
      <c r="I60">
        <f>$E$65</f>
        <v>140.58551125396832</v>
      </c>
      <c r="J60">
        <f t="shared" si="17"/>
        <v>2.1466252087793367</v>
      </c>
      <c r="O60">
        <f t="shared" si="18"/>
        <v>1.0219371607096777</v>
      </c>
      <c r="Y60" s="2"/>
    </row>
    <row r="61" spans="2:25" s="10" customFormat="1" x14ac:dyDescent="0.25">
      <c r="B61" s="1">
        <v>80</v>
      </c>
      <c r="C61" s="10">
        <v>6063.8110349999997</v>
      </c>
      <c r="D61" s="10">
        <v>6150.921875</v>
      </c>
      <c r="E61" s="5">
        <f t="shared" si="15"/>
        <v>87.11084000000028</v>
      </c>
      <c r="F61">
        <f t="shared" si="16"/>
        <v>6107.3664549999994</v>
      </c>
      <c r="G61">
        <f>$G$69</f>
        <v>91.617785665781099</v>
      </c>
      <c r="H61">
        <f>$G$70</f>
        <v>189.55323684215554</v>
      </c>
      <c r="I61">
        <f>$E$65</f>
        <v>140.58551125396832</v>
      </c>
      <c r="J61">
        <f t="shared" si="17"/>
        <v>1.4162241330694885</v>
      </c>
      <c r="O61">
        <f t="shared" si="18"/>
        <v>1.0143656917237693</v>
      </c>
      <c r="Y61" s="2"/>
    </row>
    <row r="62" spans="2:25" s="10" customFormat="1" x14ac:dyDescent="0.25">
      <c r="B62" s="1">
        <v>81</v>
      </c>
      <c r="C62" s="10">
        <v>6061.3305659999996</v>
      </c>
      <c r="D62" s="10">
        <v>6163.2709960000002</v>
      </c>
      <c r="E62" s="5">
        <f t="shared" si="9"/>
        <v>101.94043000000056</v>
      </c>
      <c r="F62">
        <f t="shared" ref="F62:F64" si="19">AVERAGE(C62,D62)</f>
        <v>6112.3007809999999</v>
      </c>
      <c r="G62">
        <f>$G$69</f>
        <v>91.617785665781099</v>
      </c>
      <c r="H62">
        <f>$G$70</f>
        <v>189.55323684215554</v>
      </c>
      <c r="I62">
        <f>$E$65</f>
        <v>140.58551125396832</v>
      </c>
      <c r="J62">
        <f t="shared" ref="J62:J64" si="20">(E62/D62)*100</f>
        <v>1.6539988273460717</v>
      </c>
      <c r="O62">
        <f t="shared" si="11"/>
        <v>1.0168181604500863</v>
      </c>
      <c r="Y62" s="2"/>
    </row>
    <row r="63" spans="2:25" s="10" customFormat="1" x14ac:dyDescent="0.25">
      <c r="B63" s="1">
        <v>82</v>
      </c>
      <c r="C63" s="10">
        <v>6056.9848629999997</v>
      </c>
      <c r="D63" s="10">
        <v>6161.2919920000004</v>
      </c>
      <c r="E63" s="5">
        <f t="shared" si="9"/>
        <v>104.30712900000071</v>
      </c>
      <c r="F63">
        <f t="shared" si="19"/>
        <v>6109.1384275</v>
      </c>
      <c r="G63">
        <f>$G$69</f>
        <v>91.617785665781099</v>
      </c>
      <c r="H63">
        <f>$G$70</f>
        <v>189.55323684215554</v>
      </c>
      <c r="I63">
        <f>$E$65</f>
        <v>140.58551125396832</v>
      </c>
      <c r="J63">
        <f t="shared" si="20"/>
        <v>1.6929424727059863</v>
      </c>
      <c r="O63">
        <f t="shared" si="11"/>
        <v>1.017220965770804</v>
      </c>
      <c r="Y63" s="2"/>
    </row>
    <row r="64" spans="2:25" s="10" customFormat="1" x14ac:dyDescent="0.25">
      <c r="B64" s="1">
        <v>85</v>
      </c>
      <c r="C64" s="10">
        <v>6052.6655270000001</v>
      </c>
      <c r="D64" s="10">
        <v>6217.1987300000001</v>
      </c>
      <c r="E64" s="5">
        <f t="shared" si="9"/>
        <v>164.53320299999996</v>
      </c>
      <c r="F64">
        <f t="shared" si="19"/>
        <v>6134.9321285000005</v>
      </c>
      <c r="G64">
        <f>$G$69</f>
        <v>91.617785665781099</v>
      </c>
      <c r="H64">
        <f>$G$70</f>
        <v>189.55323684215554</v>
      </c>
      <c r="I64">
        <f>$E$65</f>
        <v>140.58551125396832</v>
      </c>
      <c r="J64">
        <f t="shared" si="20"/>
        <v>2.6464201989567084</v>
      </c>
      <c r="O64">
        <f t="shared" si="11"/>
        <v>1.0271835941150296</v>
      </c>
      <c r="Y64" s="2"/>
    </row>
    <row r="65" spans="1:33" s="9" customFormat="1" x14ac:dyDescent="0.25">
      <c r="B65" s="1">
        <f>COUNT(B2:B64)</f>
        <v>63</v>
      </c>
      <c r="E65" s="14">
        <f>AVERAGE(E2:E64)</f>
        <v>140.58551125396832</v>
      </c>
      <c r="F65" s="9" t="s">
        <v>0</v>
      </c>
      <c r="J65"/>
    </row>
    <row r="66" spans="1:33" x14ac:dyDescent="0.25">
      <c r="A66" s="2"/>
      <c r="E66" s="2">
        <f>STDEV(E2:E64)</f>
        <v>24.983533463360825</v>
      </c>
      <c r="F66" t="s">
        <v>1</v>
      </c>
      <c r="G66" s="10"/>
      <c r="H66" s="10"/>
    </row>
    <row r="68" spans="1:33" ht="15.75" thickBot="1" x14ac:dyDescent="0.3">
      <c r="F68" t="s">
        <v>4</v>
      </c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</row>
    <row r="69" spans="1:33" x14ac:dyDescent="0.25">
      <c r="F69" s="7" t="s">
        <v>2</v>
      </c>
      <c r="G69" s="3">
        <f>E65-(1.96*E66)</f>
        <v>91.617785665781099</v>
      </c>
      <c r="H69" t="s">
        <v>17</v>
      </c>
      <c r="I69" s="1" t="s">
        <v>24</v>
      </c>
      <c r="J69" s="15">
        <f>E66/E65</f>
        <v>0.17771058511305596</v>
      </c>
      <c r="K69">
        <f>J69*1+0</f>
        <v>0.17771058511305596</v>
      </c>
      <c r="L69">
        <f>E65/800</f>
        <v>0.1757318890674604</v>
      </c>
      <c r="M69" t="s">
        <v>25</v>
      </c>
      <c r="N69">
        <f>Q76</f>
        <v>0</v>
      </c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</row>
    <row r="70" spans="1:33" ht="15.75" thickBot="1" x14ac:dyDescent="0.3">
      <c r="F70" s="8" t="s">
        <v>3</v>
      </c>
      <c r="G70" s="4">
        <f>E65+(1.96*E66)</f>
        <v>189.55323684215554</v>
      </c>
      <c r="H70" t="s">
        <v>18</v>
      </c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</row>
    <row r="71" spans="1:33" x14ac:dyDescent="0.25"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</row>
    <row r="72" spans="1:33" x14ac:dyDescent="0.25">
      <c r="F72" t="s">
        <v>7</v>
      </c>
      <c r="P72">
        <f>(G69-G70)/2</f>
        <v>-48.967725588187221</v>
      </c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</row>
    <row r="73" spans="1:33" x14ac:dyDescent="0.25">
      <c r="F73" s="11" t="s">
        <v>8</v>
      </c>
      <c r="G73">
        <f>((E66)^2)/B65</f>
        <v>9.9075705446804783</v>
      </c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</row>
    <row r="74" spans="1:33" x14ac:dyDescent="0.25">
      <c r="F74" s="11" t="s">
        <v>9</v>
      </c>
      <c r="G74">
        <f>((E66)^2)/(2*(B65-1))</f>
        <v>5.0336850347973403</v>
      </c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</row>
    <row r="75" spans="1:33" x14ac:dyDescent="0.25">
      <c r="F75" s="12" t="s">
        <v>10</v>
      </c>
      <c r="G75" s="10" t="s">
        <v>11</v>
      </c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</row>
    <row r="76" spans="1:33" x14ac:dyDescent="0.25">
      <c r="E76" s="11" t="s">
        <v>14</v>
      </c>
      <c r="F76" s="12" t="s">
        <v>12</v>
      </c>
      <c r="G76" s="10">
        <f>E66/(SQRT(B65))</f>
        <v>3.1476293531291892</v>
      </c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</row>
    <row r="77" spans="1:33" ht="15.75" thickBot="1" x14ac:dyDescent="0.3">
      <c r="F77" s="13" t="s">
        <v>21</v>
      </c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</row>
    <row r="78" spans="1:33" ht="15" customHeight="1" x14ac:dyDescent="0.25">
      <c r="F78" s="20" t="s">
        <v>15</v>
      </c>
      <c r="G78" s="3">
        <f>E65+(1.984*G76)</f>
        <v>146.83040789057662</v>
      </c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</row>
    <row r="79" spans="1:33" ht="15.75" thickBot="1" x14ac:dyDescent="0.3">
      <c r="F79" s="21"/>
      <c r="G79" s="4">
        <f>E65-(1.984*G76)</f>
        <v>134.34061461736002</v>
      </c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</row>
    <row r="80" spans="1:33" x14ac:dyDescent="0.25">
      <c r="F80" s="22" t="s">
        <v>13</v>
      </c>
      <c r="G80" s="24">
        <f>1.71*G76</f>
        <v>5.3824461938509138</v>
      </c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</row>
    <row r="81" spans="3:33" ht="15.75" thickBot="1" x14ac:dyDescent="0.3">
      <c r="F81" s="23"/>
      <c r="G81" s="25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</row>
    <row r="82" spans="3:33" x14ac:dyDescent="0.25">
      <c r="E82" t="s">
        <v>17</v>
      </c>
      <c r="F82" s="26" t="s">
        <v>16</v>
      </c>
      <c r="G82" s="3">
        <f>G69-(1.984*G80)</f>
        <v>80.939012417180891</v>
      </c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</row>
    <row r="83" spans="3:33" ht="15.75" thickBot="1" x14ac:dyDescent="0.3">
      <c r="F83" s="27"/>
      <c r="G83" s="4">
        <f>G69+(1.984*G80)</f>
        <v>102.29655891438131</v>
      </c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</row>
    <row r="84" spans="3:33" x14ac:dyDescent="0.25">
      <c r="E84" t="s">
        <v>18</v>
      </c>
      <c r="F84" s="26" t="s">
        <v>19</v>
      </c>
      <c r="G84" s="3">
        <f>G70-(1.984*G80)</f>
        <v>178.87446359355533</v>
      </c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</row>
    <row r="85" spans="3:33" ht="15.75" thickBot="1" x14ac:dyDescent="0.3">
      <c r="F85" s="27"/>
      <c r="G85" s="4">
        <f>G70+(1.984*G80)</f>
        <v>200.23201009075575</v>
      </c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</row>
    <row r="86" spans="3:33" x14ac:dyDescent="0.25"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</row>
    <row r="87" spans="3:33" x14ac:dyDescent="0.25">
      <c r="C87" s="2"/>
      <c r="D87" s="2"/>
      <c r="E87" s="2"/>
      <c r="F87" s="19"/>
      <c r="G87" s="2"/>
      <c r="H87" s="2"/>
      <c r="I87" s="2"/>
      <c r="J87" s="2"/>
      <c r="K87" s="2"/>
      <c r="L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spans="3:33" x14ac:dyDescent="0.25">
      <c r="C88" s="2"/>
      <c r="D88" s="2"/>
      <c r="E88" s="2"/>
      <c r="F88" s="19"/>
      <c r="G88" s="2"/>
      <c r="H88" s="2"/>
      <c r="I88" s="2"/>
      <c r="J88" s="2"/>
      <c r="K88" s="2"/>
      <c r="L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spans="3:33" x14ac:dyDescent="0.25">
      <c r="C89" s="2"/>
      <c r="D89" s="2"/>
      <c r="E89" s="2"/>
      <c r="F89" s="2"/>
      <c r="G89" s="2"/>
      <c r="H89" s="2"/>
      <c r="I89" s="2"/>
      <c r="J89" s="2"/>
      <c r="K89" s="2"/>
      <c r="L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spans="3:33" x14ac:dyDescent="0.25">
      <c r="C90" s="2"/>
      <c r="D90" s="2"/>
      <c r="E90" s="2"/>
      <c r="F90" s="2"/>
      <c r="G90" s="2"/>
      <c r="H90" s="2"/>
      <c r="I90" s="2"/>
      <c r="J90" s="2"/>
      <c r="K90" s="2"/>
      <c r="L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</row>
    <row r="91" spans="3:33" x14ac:dyDescent="0.25">
      <c r="C91" s="2"/>
      <c r="D91" s="2"/>
      <c r="E91" s="2"/>
      <c r="F91" s="17"/>
      <c r="G91" s="17"/>
      <c r="H91" s="17"/>
      <c r="I91" s="17"/>
      <c r="J91" s="17"/>
      <c r="K91" s="2"/>
      <c r="L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</row>
    <row r="92" spans="3:33" x14ac:dyDescent="0.25">
      <c r="C92" s="2"/>
      <c r="D92" s="2"/>
      <c r="E92" s="2"/>
      <c r="F92" s="17"/>
      <c r="G92" s="17"/>
      <c r="H92" s="17"/>
      <c r="I92" s="17"/>
      <c r="J92" s="17"/>
      <c r="K92" s="2"/>
      <c r="L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</row>
    <row r="93" spans="3:33" x14ac:dyDescent="0.25">
      <c r="C93" s="2"/>
      <c r="D93" s="2"/>
      <c r="E93" s="2"/>
      <c r="F93" s="2"/>
      <c r="G93" s="2"/>
      <c r="H93" s="2"/>
      <c r="I93" s="2"/>
      <c r="J93" s="2"/>
      <c r="K93" s="2"/>
      <c r="L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</row>
    <row r="94" spans="3:33" x14ac:dyDescent="0.25">
      <c r="C94" s="2"/>
      <c r="D94" s="2"/>
      <c r="E94" s="2"/>
      <c r="F94" s="2"/>
      <c r="G94" s="2"/>
      <c r="H94" s="2"/>
      <c r="I94" s="2"/>
      <c r="J94" s="2"/>
      <c r="K94" s="2"/>
      <c r="L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spans="3:33" x14ac:dyDescent="0.25">
      <c r="C95" s="2"/>
      <c r="D95" s="2"/>
      <c r="E95" s="2"/>
      <c r="F95" s="17"/>
      <c r="G95" s="17"/>
      <c r="H95" s="17"/>
      <c r="I95" s="17"/>
      <c r="J95" s="17"/>
      <c r="K95" s="2"/>
      <c r="L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spans="3:33" x14ac:dyDescent="0.25">
      <c r="C96" s="2"/>
      <c r="D96" s="2"/>
      <c r="E96" s="2"/>
      <c r="F96" s="2"/>
      <c r="G96" s="2"/>
      <c r="H96" s="2"/>
      <c r="I96" s="2"/>
      <c r="J96" s="2"/>
      <c r="K96" s="2"/>
      <c r="L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spans="3:33" x14ac:dyDescent="0.25">
      <c r="C97" s="2"/>
      <c r="D97" s="2"/>
      <c r="E97" s="2"/>
      <c r="F97" s="2"/>
      <c r="G97" s="2"/>
      <c r="H97" s="2"/>
      <c r="I97" s="2"/>
      <c r="J97" s="2"/>
      <c r="K97" s="2"/>
      <c r="L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spans="3:33" x14ac:dyDescent="0.25">
      <c r="C98" s="2"/>
      <c r="D98" s="2"/>
      <c r="E98" s="2"/>
      <c r="F98" s="17"/>
      <c r="G98" s="2"/>
      <c r="H98" s="2"/>
      <c r="I98" s="2"/>
      <c r="J98" s="2"/>
      <c r="K98" s="2"/>
      <c r="L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spans="3:33" x14ac:dyDescent="0.25">
      <c r="C99" s="2"/>
      <c r="D99" s="2"/>
      <c r="E99" s="2"/>
      <c r="F99" s="2"/>
      <c r="G99" s="2"/>
      <c r="H99" s="2"/>
      <c r="I99" s="2"/>
      <c r="J99" s="2"/>
      <c r="K99" s="2"/>
      <c r="L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3:33" x14ac:dyDescent="0.25">
      <c r="C100" s="2"/>
      <c r="D100" s="2"/>
      <c r="E100" s="2"/>
      <c r="F100" s="2"/>
      <c r="G100" s="2"/>
      <c r="H100" s="2"/>
      <c r="I100" s="2"/>
      <c r="J100" s="2"/>
      <c r="K100" s="2"/>
      <c r="L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spans="3:33" x14ac:dyDescent="0.25">
      <c r="C101" s="2"/>
      <c r="D101" s="2"/>
      <c r="E101" s="2"/>
      <c r="F101" s="2"/>
      <c r="G101" s="2"/>
      <c r="H101" s="2"/>
      <c r="I101" s="2"/>
      <c r="J101" s="2"/>
      <c r="K101" s="2"/>
      <c r="L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spans="3:33" x14ac:dyDescent="0.25">
      <c r="C102" s="2"/>
      <c r="D102" s="2"/>
      <c r="E102" s="2"/>
      <c r="F102" s="2"/>
      <c r="G102" s="2"/>
      <c r="H102" s="2"/>
      <c r="I102" s="2"/>
      <c r="J102" s="2"/>
      <c r="K102" s="2"/>
      <c r="L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spans="3:33" x14ac:dyDescent="0.25">
      <c r="C103" s="2"/>
      <c r="D103" s="2"/>
      <c r="E103" s="2"/>
      <c r="F103" s="2"/>
      <c r="G103" s="2"/>
      <c r="H103" s="2"/>
      <c r="I103" s="2"/>
      <c r="J103" s="2"/>
      <c r="K103" s="2"/>
      <c r="L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spans="3:33" x14ac:dyDescent="0.25">
      <c r="C104" s="2"/>
      <c r="D104" s="2"/>
      <c r="E104" s="2"/>
      <c r="F104" s="2"/>
      <c r="G104" s="2"/>
      <c r="H104" s="2"/>
      <c r="I104" s="2"/>
      <c r="J104" s="2"/>
      <c r="K104" s="2"/>
      <c r="L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  <row r="105" spans="3:33" x14ac:dyDescent="0.25"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</row>
    <row r="106" spans="3:33" x14ac:dyDescent="0.25"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</row>
    <row r="107" spans="3:33" x14ac:dyDescent="0.25"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</row>
    <row r="108" spans="3:33" x14ac:dyDescent="0.25"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</row>
    <row r="109" spans="3:33" x14ac:dyDescent="0.25">
      <c r="AD109" s="10"/>
      <c r="AE109" s="10"/>
    </row>
  </sheetData>
  <mergeCells count="6">
    <mergeCell ref="F87:F88"/>
    <mergeCell ref="F78:F79"/>
    <mergeCell ref="F80:F81"/>
    <mergeCell ref="G80:G81"/>
    <mergeCell ref="F82:F83"/>
    <mergeCell ref="F84:F85"/>
  </mergeCells>
  <pageMargins left="0.7" right="0.7" top="0.75" bottom="0.75" header="0.3" footer="0.3"/>
  <pageSetup paperSize="9" orientation="portrait" verticalDpi="0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15"/>
  <sheetViews>
    <sheetView tabSelected="1" zoomScale="70" zoomScaleNormal="70" workbookViewId="0">
      <pane ySplit="4605" topLeftCell="A68"/>
      <selection activeCell="C2" sqref="C2:D70"/>
      <selection pane="bottomLeft" activeCell="A82" sqref="A82:XFD83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</cols>
  <sheetData>
    <row r="1" spans="2:26" x14ac:dyDescent="0.25">
      <c r="C1" s="18" t="s">
        <v>22</v>
      </c>
      <c r="D1" s="18" t="s">
        <v>23</v>
      </c>
      <c r="E1" s="6" t="s">
        <v>5</v>
      </c>
      <c r="F1" s="6" t="s">
        <v>6</v>
      </c>
      <c r="I1" s="6" t="s">
        <v>20</v>
      </c>
      <c r="Y1" s="6"/>
      <c r="Z1" s="6"/>
    </row>
    <row r="2" spans="2:26" x14ac:dyDescent="0.25">
      <c r="B2" s="1">
        <v>1</v>
      </c>
      <c r="C2" s="5">
        <v>331.55136099999999</v>
      </c>
      <c r="D2" s="5">
        <v>333.52862499999998</v>
      </c>
      <c r="E2" s="5">
        <f t="shared" ref="E2:E57" si="0">D2-C2</f>
        <v>1.977263999999991</v>
      </c>
      <c r="F2">
        <f t="shared" ref="F2:F54" si="1">AVERAGE(C2,D2)</f>
        <v>332.53999299999998</v>
      </c>
      <c r="G2">
        <f>$G$75</f>
        <v>-0.18391900581333376</v>
      </c>
      <c r="H2">
        <f>$G$76</f>
        <v>4.0179724840742068</v>
      </c>
      <c r="I2">
        <f>$E$71</f>
        <v>1.9170267391304368</v>
      </c>
      <c r="J2">
        <f t="shared" ref="J2:J57" si="2">(E2/D2)*100</f>
        <v>0.59283187462545117</v>
      </c>
      <c r="O2">
        <f>D2/C2</f>
        <v>1.0059636733024901</v>
      </c>
      <c r="Y2" s="5"/>
    </row>
    <row r="3" spans="2:26" x14ac:dyDescent="0.25">
      <c r="B3" s="1">
        <v>2</v>
      </c>
      <c r="C3" s="5">
        <v>331.570831</v>
      </c>
      <c r="D3" s="5">
        <v>333.81097399999999</v>
      </c>
      <c r="E3" s="5">
        <f t="shared" si="0"/>
        <v>2.2401429999999891</v>
      </c>
      <c r="F3">
        <f t="shared" si="1"/>
        <v>332.69090249999999</v>
      </c>
      <c r="G3">
        <f>$G$75</f>
        <v>-0.18391900581333376</v>
      </c>
      <c r="H3">
        <f>$G$76</f>
        <v>4.0179724840742068</v>
      </c>
      <c r="I3">
        <f>$E$71</f>
        <v>1.9170267391304368</v>
      </c>
      <c r="J3">
        <f t="shared" si="2"/>
        <v>0.67108129285168117</v>
      </c>
      <c r="L3" s="16"/>
      <c r="O3">
        <f t="shared" ref="O3:O58" si="3">D3/C3</f>
        <v>1.0067561522020614</v>
      </c>
      <c r="Y3" s="5"/>
    </row>
    <row r="4" spans="2:26" x14ac:dyDescent="0.25">
      <c r="B4" s="1">
        <v>3</v>
      </c>
      <c r="C4" s="5">
        <v>331.40390000000002</v>
      </c>
      <c r="D4" s="5">
        <v>333.59161399999999</v>
      </c>
      <c r="E4" s="5">
        <f t="shared" si="0"/>
        <v>2.1877139999999713</v>
      </c>
      <c r="F4">
        <f t="shared" si="1"/>
        <v>332.49775699999998</v>
      </c>
      <c r="G4">
        <f>$G$75</f>
        <v>-0.18391900581333376</v>
      </c>
      <c r="H4">
        <f>$G$76</f>
        <v>4.0179724840742068</v>
      </c>
      <c r="I4">
        <f>$E$71</f>
        <v>1.9170267391304368</v>
      </c>
      <c r="J4">
        <f t="shared" si="2"/>
        <v>0.65580605392555558</v>
      </c>
      <c r="O4">
        <f t="shared" si="3"/>
        <v>1.0066013526093083</v>
      </c>
      <c r="Y4" s="5"/>
    </row>
    <row r="5" spans="2:26" x14ac:dyDescent="0.25">
      <c r="B5" s="1">
        <v>4</v>
      </c>
      <c r="C5" s="5">
        <v>332.76162699999998</v>
      </c>
      <c r="D5" s="5">
        <v>334.70291099999997</v>
      </c>
      <c r="E5" s="5">
        <f t="shared" si="0"/>
        <v>1.941283999999996</v>
      </c>
      <c r="F5">
        <f t="shared" si="1"/>
        <v>333.73226899999997</v>
      </c>
      <c r="G5">
        <f>$G$75</f>
        <v>-0.18391900581333376</v>
      </c>
      <c r="H5">
        <f>$G$76</f>
        <v>4.0179724840742068</v>
      </c>
      <c r="I5">
        <f>$E$71</f>
        <v>1.9170267391304368</v>
      </c>
      <c r="J5">
        <f t="shared" si="2"/>
        <v>0.58000212612432167</v>
      </c>
      <c r="O5">
        <f t="shared" si="3"/>
        <v>1.0058338577602879</v>
      </c>
      <c r="Y5" s="5"/>
    </row>
    <row r="6" spans="2:26" x14ac:dyDescent="0.25">
      <c r="B6" s="1">
        <v>5</v>
      </c>
      <c r="C6" s="5">
        <v>332.52972399999999</v>
      </c>
      <c r="D6" s="5">
        <v>334.969604</v>
      </c>
      <c r="E6" s="5">
        <f t="shared" si="0"/>
        <v>2.4398800000000165</v>
      </c>
      <c r="F6">
        <f t="shared" si="1"/>
        <v>333.749664</v>
      </c>
      <c r="G6">
        <f>$G$75</f>
        <v>-0.18391900581333376</v>
      </c>
      <c r="H6">
        <f>$G$76</f>
        <v>4.0179724840742068</v>
      </c>
      <c r="I6">
        <f>$E$71</f>
        <v>1.9170267391304368</v>
      </c>
      <c r="J6">
        <f t="shared" si="2"/>
        <v>0.72838847789903249</v>
      </c>
      <c r="O6">
        <f t="shared" si="3"/>
        <v>1.0073373290382908</v>
      </c>
      <c r="Y6" s="5"/>
    </row>
    <row r="7" spans="2:26" x14ac:dyDescent="0.25">
      <c r="B7" s="1">
        <v>6</v>
      </c>
      <c r="C7" s="5">
        <v>332.36135899999999</v>
      </c>
      <c r="D7" s="5">
        <v>334.47924799999998</v>
      </c>
      <c r="E7" s="5">
        <f t="shared" si="0"/>
        <v>2.117888999999991</v>
      </c>
      <c r="F7">
        <f t="shared" si="1"/>
        <v>333.42030349999999</v>
      </c>
      <c r="G7">
        <f>$G$75</f>
        <v>-0.18391900581333376</v>
      </c>
      <c r="H7">
        <f>$G$76</f>
        <v>4.0179724840742068</v>
      </c>
      <c r="I7">
        <f>$E$71</f>
        <v>1.9170267391304368</v>
      </c>
      <c r="J7">
        <f t="shared" si="2"/>
        <v>0.63318995503122844</v>
      </c>
      <c r="O7">
        <f t="shared" si="3"/>
        <v>1.0063722479844595</v>
      </c>
      <c r="Y7" s="5"/>
    </row>
    <row r="8" spans="2:26" x14ac:dyDescent="0.25">
      <c r="B8" s="1">
        <v>7</v>
      </c>
      <c r="C8" s="5">
        <v>331.81527699999998</v>
      </c>
      <c r="D8" s="5">
        <v>333.76431300000002</v>
      </c>
      <c r="E8" s="5">
        <f t="shared" si="0"/>
        <v>1.9490360000000351</v>
      </c>
      <c r="F8">
        <f t="shared" si="1"/>
        <v>332.78979500000003</v>
      </c>
      <c r="G8">
        <f>$G$75</f>
        <v>-0.18391900581333376</v>
      </c>
      <c r="H8">
        <f>$G$76</f>
        <v>4.0179724840742068</v>
      </c>
      <c r="I8">
        <f>$E$71</f>
        <v>1.9170267391304368</v>
      </c>
      <c r="J8">
        <f t="shared" si="2"/>
        <v>0.58395578079674293</v>
      </c>
      <c r="O8">
        <f t="shared" si="3"/>
        <v>1.0058738585444937</v>
      </c>
      <c r="Y8" s="5"/>
    </row>
    <row r="9" spans="2:26" x14ac:dyDescent="0.25">
      <c r="B9" s="1">
        <v>8</v>
      </c>
      <c r="C9" s="5">
        <v>334.28372200000001</v>
      </c>
      <c r="D9" s="5">
        <v>334.35006700000002</v>
      </c>
      <c r="E9" s="5">
        <f t="shared" si="0"/>
        <v>6.6345000000012533E-2</v>
      </c>
      <c r="F9">
        <f t="shared" si="1"/>
        <v>334.31689449999999</v>
      </c>
      <c r="G9">
        <f>$G$75</f>
        <v>-0.18391900581333376</v>
      </c>
      <c r="H9">
        <f>$G$76</f>
        <v>4.0179724840742068</v>
      </c>
      <c r="I9">
        <f>$E$71</f>
        <v>1.9170267391304368</v>
      </c>
      <c r="J9">
        <f t="shared" si="2"/>
        <v>1.9842974938004881E-2</v>
      </c>
      <c r="O9">
        <f t="shared" si="3"/>
        <v>1.0001984691315602</v>
      </c>
      <c r="Y9" s="5"/>
    </row>
    <row r="10" spans="2:26" x14ac:dyDescent="0.25">
      <c r="B10" s="1">
        <v>9</v>
      </c>
      <c r="C10" s="5">
        <v>334.17614700000001</v>
      </c>
      <c r="D10" s="5">
        <v>333.73706099999998</v>
      </c>
      <c r="E10" s="5">
        <f t="shared" si="0"/>
        <v>-0.43908600000003162</v>
      </c>
      <c r="F10">
        <f t="shared" si="1"/>
        <v>333.95660399999997</v>
      </c>
      <c r="G10">
        <f>$G$75</f>
        <v>-0.18391900581333376</v>
      </c>
      <c r="H10">
        <f>$G$76</f>
        <v>4.0179724840742068</v>
      </c>
      <c r="I10">
        <f>$E$71</f>
        <v>1.9170267391304368</v>
      </c>
      <c r="J10">
        <f t="shared" si="2"/>
        <v>-0.13156644895366645</v>
      </c>
      <c r="O10">
        <f t="shared" si="3"/>
        <v>0.99868606420912487</v>
      </c>
      <c r="Y10" s="5"/>
    </row>
    <row r="11" spans="2:26" x14ac:dyDescent="0.25">
      <c r="B11" s="1">
        <v>10</v>
      </c>
      <c r="C11" s="5">
        <v>340.64724699999999</v>
      </c>
      <c r="D11" s="5">
        <v>341.237976</v>
      </c>
      <c r="E11" s="5">
        <f t="shared" si="0"/>
        <v>0.59072900000001027</v>
      </c>
      <c r="F11">
        <f t="shared" si="1"/>
        <v>340.9426115</v>
      </c>
      <c r="G11">
        <f>$G$75</f>
        <v>-0.18391900581333376</v>
      </c>
      <c r="H11">
        <f>$G$76</f>
        <v>4.0179724840742068</v>
      </c>
      <c r="I11">
        <f>$E$71</f>
        <v>1.9170267391304368</v>
      </c>
      <c r="J11">
        <f t="shared" si="2"/>
        <v>0.17311349895007297</v>
      </c>
      <c r="O11">
        <f t="shared" si="3"/>
        <v>1.0017341370147637</v>
      </c>
      <c r="Y11" s="5"/>
    </row>
    <row r="12" spans="2:26" x14ac:dyDescent="0.25">
      <c r="B12" s="1">
        <v>11</v>
      </c>
      <c r="C12" s="5">
        <v>338.28668199999998</v>
      </c>
      <c r="D12" s="5">
        <v>340.73648100000003</v>
      </c>
      <c r="E12" s="5">
        <f t="shared" si="0"/>
        <v>2.4497990000000414</v>
      </c>
      <c r="F12">
        <f t="shared" si="1"/>
        <v>339.51158150000003</v>
      </c>
      <c r="G12">
        <f>$G$75</f>
        <v>-0.18391900581333376</v>
      </c>
      <c r="H12">
        <f>$G$76</f>
        <v>4.0179724840742068</v>
      </c>
      <c r="I12">
        <f>$E$71</f>
        <v>1.9170267391304368</v>
      </c>
      <c r="J12">
        <f t="shared" si="2"/>
        <v>0.71897173816267745</v>
      </c>
      <c r="O12">
        <f t="shared" si="3"/>
        <v>1.0072417837602015</v>
      </c>
      <c r="Y12" s="5"/>
    </row>
    <row r="13" spans="2:26" x14ac:dyDescent="0.25">
      <c r="B13" s="1">
        <v>12</v>
      </c>
      <c r="C13" s="5">
        <v>342.13940400000001</v>
      </c>
      <c r="D13" s="5">
        <v>342.44152800000001</v>
      </c>
      <c r="E13" s="5">
        <f t="shared" si="0"/>
        <v>0.30212399999999207</v>
      </c>
      <c r="F13">
        <f t="shared" si="1"/>
        <v>342.29046600000004</v>
      </c>
      <c r="G13">
        <f>$G$75</f>
        <v>-0.18391900581333376</v>
      </c>
      <c r="H13">
        <f>$G$76</f>
        <v>4.0179724840742068</v>
      </c>
      <c r="I13">
        <f>$E$71</f>
        <v>1.9170267391304368</v>
      </c>
      <c r="J13">
        <f t="shared" si="2"/>
        <v>8.8226448983720243E-2</v>
      </c>
      <c r="O13">
        <f t="shared" si="3"/>
        <v>1.00088304356782</v>
      </c>
      <c r="Y13" s="5"/>
    </row>
    <row r="14" spans="2:26" x14ac:dyDescent="0.25">
      <c r="B14" s="1">
        <v>13</v>
      </c>
      <c r="C14" s="5">
        <v>341.46664399999997</v>
      </c>
      <c r="D14" s="5">
        <v>342.86071800000002</v>
      </c>
      <c r="E14" s="5">
        <f t="shared" si="0"/>
        <v>1.394074000000046</v>
      </c>
      <c r="F14">
        <f t="shared" si="1"/>
        <v>342.163681</v>
      </c>
      <c r="G14">
        <f>$G$75</f>
        <v>-0.18391900581333376</v>
      </c>
      <c r="H14">
        <f>$G$76</f>
        <v>4.0179724840742068</v>
      </c>
      <c r="I14">
        <f>$E$71</f>
        <v>1.9170267391304368</v>
      </c>
      <c r="J14">
        <f t="shared" si="2"/>
        <v>0.4066006768381224</v>
      </c>
      <c r="O14">
        <f t="shared" si="3"/>
        <v>1.0040826066747535</v>
      </c>
      <c r="Y14" s="5"/>
    </row>
    <row r="15" spans="2:26" x14ac:dyDescent="0.25">
      <c r="B15" s="1">
        <v>14</v>
      </c>
      <c r="C15" s="5">
        <v>341.40576199999998</v>
      </c>
      <c r="D15" s="5">
        <v>342.520081</v>
      </c>
      <c r="E15" s="5">
        <f t="shared" si="0"/>
        <v>1.1143190000000232</v>
      </c>
      <c r="F15">
        <f t="shared" si="1"/>
        <v>341.96292149999999</v>
      </c>
      <c r="G15">
        <f>$G$75</f>
        <v>-0.18391900581333376</v>
      </c>
      <c r="H15">
        <f>$G$76</f>
        <v>4.0179724840742068</v>
      </c>
      <c r="I15">
        <f>$E$71</f>
        <v>1.9170267391304368</v>
      </c>
      <c r="J15">
        <f t="shared" si="2"/>
        <v>0.32532953885410976</v>
      </c>
      <c r="O15">
        <f t="shared" si="3"/>
        <v>1.003263913864465</v>
      </c>
      <c r="Y15" s="5"/>
    </row>
    <row r="16" spans="2:26" x14ac:dyDescent="0.25">
      <c r="B16" s="1">
        <v>15</v>
      </c>
      <c r="C16">
        <v>342.34457400000002</v>
      </c>
      <c r="D16">
        <v>341.098297</v>
      </c>
      <c r="E16" s="5">
        <f t="shared" si="0"/>
        <v>-1.2462770000000205</v>
      </c>
      <c r="F16">
        <f t="shared" si="1"/>
        <v>341.72143549999998</v>
      </c>
      <c r="G16">
        <f>$G$75</f>
        <v>-0.18391900581333376</v>
      </c>
      <c r="H16">
        <f>$G$76</f>
        <v>4.0179724840742068</v>
      </c>
      <c r="I16">
        <f>$E$71</f>
        <v>1.9170267391304368</v>
      </c>
      <c r="J16">
        <f t="shared" si="2"/>
        <v>-0.36537180365928962</v>
      </c>
      <c r="O16">
        <f t="shared" si="3"/>
        <v>0.99635958302058547</v>
      </c>
      <c r="Y16" s="5"/>
    </row>
    <row r="17" spans="2:25" x14ac:dyDescent="0.25">
      <c r="B17" s="1">
        <v>16</v>
      </c>
      <c r="C17">
        <v>342.01077299999997</v>
      </c>
      <c r="D17">
        <v>342.32894900000002</v>
      </c>
      <c r="E17" s="5">
        <f t="shared" si="0"/>
        <v>0.31817600000005086</v>
      </c>
      <c r="F17">
        <f t="shared" si="1"/>
        <v>342.16986099999997</v>
      </c>
      <c r="G17">
        <f>$G$75</f>
        <v>-0.18391900581333376</v>
      </c>
      <c r="H17">
        <f>$G$76</f>
        <v>4.0179724840742068</v>
      </c>
      <c r="I17">
        <f>$E$71</f>
        <v>1.9170267391304368</v>
      </c>
      <c r="J17">
        <f t="shared" si="2"/>
        <v>9.2944520447217807E-2</v>
      </c>
      <c r="O17">
        <f t="shared" si="3"/>
        <v>1.0009303098765256</v>
      </c>
      <c r="Y17" s="5"/>
    </row>
    <row r="18" spans="2:25" x14ac:dyDescent="0.25">
      <c r="B18" s="1">
        <v>17</v>
      </c>
      <c r="C18">
        <v>342.69180299999999</v>
      </c>
      <c r="D18">
        <v>342.77053799999999</v>
      </c>
      <c r="E18" s="5">
        <f t="shared" si="0"/>
        <v>7.873499999999467E-2</v>
      </c>
      <c r="F18">
        <f t="shared" si="1"/>
        <v>342.73117049999996</v>
      </c>
      <c r="G18">
        <f>$G$75</f>
        <v>-0.18391900581333376</v>
      </c>
      <c r="H18">
        <f>$G$76</f>
        <v>4.0179724840742068</v>
      </c>
      <c r="I18">
        <f>$E$71</f>
        <v>1.9170267391304368</v>
      </c>
      <c r="J18">
        <f t="shared" si="2"/>
        <v>2.2970177209336081E-2</v>
      </c>
      <c r="O18">
        <f t="shared" si="3"/>
        <v>1.0002297545471199</v>
      </c>
      <c r="Y18" s="5"/>
    </row>
    <row r="19" spans="2:25" x14ac:dyDescent="0.25">
      <c r="B19" s="1">
        <v>18</v>
      </c>
      <c r="C19">
        <v>316.08621199999999</v>
      </c>
      <c r="D19">
        <v>316.32687399999998</v>
      </c>
      <c r="E19" s="5">
        <f t="shared" si="0"/>
        <v>0.24066199999998616</v>
      </c>
      <c r="F19">
        <f t="shared" si="1"/>
        <v>316.20654300000001</v>
      </c>
      <c r="G19">
        <f>$G$75</f>
        <v>-0.18391900581333376</v>
      </c>
      <c r="H19">
        <f>$G$76</f>
        <v>4.0179724840742068</v>
      </c>
      <c r="I19">
        <f>$E$71</f>
        <v>1.9170267391304368</v>
      </c>
      <c r="J19">
        <f t="shared" si="2"/>
        <v>7.6080162572588192E-2</v>
      </c>
      <c r="O19">
        <f t="shared" si="3"/>
        <v>1.0007613808855413</v>
      </c>
      <c r="Y19" s="5"/>
    </row>
    <row r="20" spans="2:25" x14ac:dyDescent="0.25">
      <c r="B20" s="1">
        <v>19</v>
      </c>
      <c r="C20">
        <v>315.81332400000002</v>
      </c>
      <c r="D20">
        <v>317.78524800000002</v>
      </c>
      <c r="E20" s="5">
        <f t="shared" si="0"/>
        <v>1.9719240000000013</v>
      </c>
      <c r="F20">
        <f t="shared" si="1"/>
        <v>316.79928600000005</v>
      </c>
      <c r="G20">
        <f>$G$75</f>
        <v>-0.18391900581333376</v>
      </c>
      <c r="H20">
        <f>$G$76</f>
        <v>4.0179724840742068</v>
      </c>
      <c r="I20">
        <f>$E$71</f>
        <v>1.9170267391304368</v>
      </c>
      <c r="J20">
        <f t="shared" si="2"/>
        <v>0.62052093746025661</v>
      </c>
      <c r="O20">
        <f t="shared" si="3"/>
        <v>1.0062439544190986</v>
      </c>
      <c r="Y20" s="5"/>
    </row>
    <row r="21" spans="2:25" x14ac:dyDescent="0.25">
      <c r="B21" s="1">
        <v>20</v>
      </c>
      <c r="C21">
        <v>315.95639</v>
      </c>
      <c r="D21">
        <v>317.18853799999999</v>
      </c>
      <c r="E21" s="5">
        <f t="shared" si="0"/>
        <v>1.2321479999999951</v>
      </c>
      <c r="F21">
        <f t="shared" si="1"/>
        <v>316.57246399999997</v>
      </c>
      <c r="G21">
        <f>$G$75</f>
        <v>-0.18391900581333376</v>
      </c>
      <c r="H21">
        <f>$G$76</f>
        <v>4.0179724840742068</v>
      </c>
      <c r="I21">
        <f>$E$71</f>
        <v>1.9170267391304368</v>
      </c>
      <c r="J21">
        <f t="shared" si="2"/>
        <v>0.38845918196451196</v>
      </c>
      <c r="O21">
        <f t="shared" si="3"/>
        <v>1.003899740720547</v>
      </c>
      <c r="Y21" s="5"/>
    </row>
    <row r="22" spans="2:25" x14ac:dyDescent="0.25">
      <c r="B22" s="1">
        <v>21</v>
      </c>
      <c r="C22">
        <v>315.191956</v>
      </c>
      <c r="D22">
        <v>316.87167399999998</v>
      </c>
      <c r="E22" s="5">
        <f t="shared" si="0"/>
        <v>1.6797179999999798</v>
      </c>
      <c r="F22">
        <f t="shared" si="1"/>
        <v>316.03181499999999</v>
      </c>
      <c r="G22">
        <f>$G$75</f>
        <v>-0.18391900581333376</v>
      </c>
      <c r="H22">
        <f>$G$76</f>
        <v>4.0179724840742068</v>
      </c>
      <c r="I22">
        <f>$E$71</f>
        <v>1.9170267391304368</v>
      </c>
      <c r="J22">
        <f t="shared" si="2"/>
        <v>0.53009408471139641</v>
      </c>
      <c r="O22">
        <f t="shared" si="3"/>
        <v>1.0053291905710944</v>
      </c>
      <c r="Y22" s="5"/>
    </row>
    <row r="23" spans="2:25" x14ac:dyDescent="0.25">
      <c r="B23" s="1">
        <v>22</v>
      </c>
      <c r="C23">
        <v>315.31863399999997</v>
      </c>
      <c r="D23">
        <v>316.61135899999999</v>
      </c>
      <c r="E23" s="5">
        <f t="shared" si="0"/>
        <v>1.2927250000000186</v>
      </c>
      <c r="F23">
        <f t="shared" si="1"/>
        <v>315.96499649999998</v>
      </c>
      <c r="G23">
        <f>$G$75</f>
        <v>-0.18391900581333376</v>
      </c>
      <c r="H23">
        <f>$G$76</f>
        <v>4.0179724840742068</v>
      </c>
      <c r="I23">
        <f>$E$71</f>
        <v>1.9170267391304368</v>
      </c>
      <c r="J23">
        <f t="shared" si="2"/>
        <v>0.40830025937256992</v>
      </c>
      <c r="O23">
        <f t="shared" si="3"/>
        <v>1.0040997418503341</v>
      </c>
      <c r="Y23" s="5"/>
    </row>
    <row r="24" spans="2:25" x14ac:dyDescent="0.25">
      <c r="B24" s="1">
        <v>23</v>
      </c>
      <c r="C24">
        <v>316.277557</v>
      </c>
      <c r="D24">
        <v>316.29553199999998</v>
      </c>
      <c r="E24" s="5">
        <f t="shared" si="0"/>
        <v>1.7974999999978536E-2</v>
      </c>
      <c r="F24">
        <f t="shared" si="1"/>
        <v>316.28654449999999</v>
      </c>
      <c r="G24">
        <f>$G$75</f>
        <v>-0.18391900581333376</v>
      </c>
      <c r="H24">
        <f>$G$76</f>
        <v>4.0179724840742068</v>
      </c>
      <c r="I24">
        <f>$E$71</f>
        <v>1.9170267391304368</v>
      </c>
      <c r="J24">
        <f t="shared" si="2"/>
        <v>5.6829762615737923E-3</v>
      </c>
      <c r="O24">
        <f t="shared" si="3"/>
        <v>1.0000568329924211</v>
      </c>
      <c r="Y24" s="5"/>
    </row>
    <row r="25" spans="2:25" x14ac:dyDescent="0.25">
      <c r="B25" s="1">
        <v>24</v>
      </c>
      <c r="C25">
        <v>315.821167</v>
      </c>
      <c r="D25">
        <v>316.75598100000002</v>
      </c>
      <c r="E25" s="5">
        <f t="shared" si="0"/>
        <v>0.93481400000001713</v>
      </c>
      <c r="F25">
        <f t="shared" si="1"/>
        <v>316.28857400000004</v>
      </c>
      <c r="G25">
        <f>$G$75</f>
        <v>-0.18391900581333376</v>
      </c>
      <c r="H25">
        <f>$G$76</f>
        <v>4.0179724840742068</v>
      </c>
      <c r="I25">
        <f>$E$71</f>
        <v>1.9170267391304368</v>
      </c>
      <c r="J25">
        <f t="shared" si="2"/>
        <v>0.29512118352076738</v>
      </c>
      <c r="O25">
        <f t="shared" si="3"/>
        <v>1.0029599472666124</v>
      </c>
      <c r="Y25" s="5"/>
    </row>
    <row r="26" spans="2:25" x14ac:dyDescent="0.25">
      <c r="B26" s="1">
        <v>25</v>
      </c>
      <c r="C26">
        <v>316.09268200000002</v>
      </c>
      <c r="D26">
        <v>316.54467799999998</v>
      </c>
      <c r="E26" s="5">
        <f t="shared" si="0"/>
        <v>0.45199599999995144</v>
      </c>
      <c r="F26">
        <f t="shared" si="1"/>
        <v>316.31867999999997</v>
      </c>
      <c r="G26">
        <f>$G$75</f>
        <v>-0.18391900581333376</v>
      </c>
      <c r="H26">
        <f>$G$76</f>
        <v>4.0179724840742068</v>
      </c>
      <c r="I26">
        <f>$E$71</f>
        <v>1.9170267391304368</v>
      </c>
      <c r="J26">
        <f t="shared" si="2"/>
        <v>0.14279058578895187</v>
      </c>
      <c r="O26">
        <f t="shared" si="3"/>
        <v>1.0014299476885704</v>
      </c>
      <c r="Y26" s="5"/>
    </row>
    <row r="27" spans="2:25" x14ac:dyDescent="0.25">
      <c r="B27" s="1">
        <v>26</v>
      </c>
      <c r="C27">
        <v>396.147583</v>
      </c>
      <c r="D27">
        <v>397.70712300000002</v>
      </c>
      <c r="E27" s="5">
        <f t="shared" si="0"/>
        <v>1.5595400000000268</v>
      </c>
      <c r="F27">
        <f t="shared" si="1"/>
        <v>396.92735300000004</v>
      </c>
      <c r="G27">
        <f>$G$75</f>
        <v>-0.18391900581333376</v>
      </c>
      <c r="H27">
        <f>$G$76</f>
        <v>4.0179724840742068</v>
      </c>
      <c r="I27">
        <f>$E$71</f>
        <v>1.9170267391304368</v>
      </c>
      <c r="J27">
        <f t="shared" si="2"/>
        <v>0.39213278058387374</v>
      </c>
      <c r="O27">
        <f t="shared" si="3"/>
        <v>1.0039367651524962</v>
      </c>
      <c r="Y27" s="5"/>
    </row>
    <row r="28" spans="2:25" x14ac:dyDescent="0.25">
      <c r="B28" s="1">
        <v>27</v>
      </c>
      <c r="C28">
        <v>395.29202299999997</v>
      </c>
      <c r="D28">
        <v>398.49203499999999</v>
      </c>
      <c r="E28" s="5">
        <f t="shared" si="0"/>
        <v>3.2000120000000152</v>
      </c>
      <c r="F28">
        <f t="shared" si="1"/>
        <v>396.89202899999998</v>
      </c>
      <c r="G28">
        <f>$G$75</f>
        <v>-0.18391900581333376</v>
      </c>
      <c r="H28">
        <f>$G$76</f>
        <v>4.0179724840742068</v>
      </c>
      <c r="I28">
        <f>$E$71</f>
        <v>1.9170267391304368</v>
      </c>
      <c r="J28">
        <f t="shared" si="2"/>
        <v>0.80303035417006907</v>
      </c>
      <c r="O28">
        <f t="shared" si="3"/>
        <v>1.0080953113490985</v>
      </c>
      <c r="Y28" s="5"/>
    </row>
    <row r="29" spans="2:25" x14ac:dyDescent="0.25">
      <c r="B29" s="1">
        <v>28</v>
      </c>
      <c r="C29">
        <v>395.24880999999999</v>
      </c>
      <c r="D29">
        <v>397.75268599999998</v>
      </c>
      <c r="E29" s="5">
        <f t="shared" si="0"/>
        <v>2.5038759999999911</v>
      </c>
      <c r="F29">
        <f t="shared" si="1"/>
        <v>396.50074799999999</v>
      </c>
      <c r="G29">
        <f>$G$75</f>
        <v>-0.18391900581333376</v>
      </c>
      <c r="H29">
        <f>$G$76</f>
        <v>4.0179724840742068</v>
      </c>
      <c r="I29">
        <f>$E$71</f>
        <v>1.9170267391304368</v>
      </c>
      <c r="J29">
        <f t="shared" si="2"/>
        <v>0.62950574267146275</v>
      </c>
      <c r="O29">
        <f t="shared" si="3"/>
        <v>1.0063349362139762</v>
      </c>
      <c r="Y29" s="5"/>
    </row>
    <row r="30" spans="2:25" x14ac:dyDescent="0.25">
      <c r="B30" s="1">
        <v>29</v>
      </c>
      <c r="C30">
        <v>396.57052599999997</v>
      </c>
      <c r="D30">
        <v>397.05053700000002</v>
      </c>
      <c r="E30" s="5">
        <f t="shared" si="0"/>
        <v>0.48001100000004726</v>
      </c>
      <c r="F30">
        <f t="shared" si="1"/>
        <v>396.81053150000002</v>
      </c>
      <c r="G30">
        <f>$G$75</f>
        <v>-0.18391900581333376</v>
      </c>
      <c r="H30">
        <f>$G$76</f>
        <v>4.0179724840742068</v>
      </c>
      <c r="I30">
        <f>$E$71</f>
        <v>1.9170267391304368</v>
      </c>
      <c r="J30">
        <f t="shared" si="2"/>
        <v>0.12089418229399025</v>
      </c>
      <c r="O30">
        <f t="shared" si="3"/>
        <v>1.0012104051323272</v>
      </c>
      <c r="Y30" s="5"/>
    </row>
    <row r="31" spans="2:25" x14ac:dyDescent="0.25">
      <c r="B31" s="1">
        <v>30</v>
      </c>
      <c r="C31">
        <v>396.88970899999998</v>
      </c>
      <c r="D31">
        <v>397.29852299999999</v>
      </c>
      <c r="E31" s="5">
        <f t="shared" si="0"/>
        <v>0.40881400000000667</v>
      </c>
      <c r="F31">
        <f t="shared" si="1"/>
        <v>397.09411599999999</v>
      </c>
      <c r="G31">
        <f>$G$75</f>
        <v>-0.18391900581333376</v>
      </c>
      <c r="H31">
        <f>$G$76</f>
        <v>4.0179724840742068</v>
      </c>
      <c r="I31">
        <f>$E$71</f>
        <v>1.9170267391304368</v>
      </c>
      <c r="J31">
        <f t="shared" si="2"/>
        <v>0.1028984444525626</v>
      </c>
      <c r="O31">
        <f t="shared" si="3"/>
        <v>1.0010300443441329</v>
      </c>
      <c r="Y31" s="5"/>
    </row>
    <row r="32" spans="2:25" x14ac:dyDescent="0.25">
      <c r="B32" s="1">
        <v>31</v>
      </c>
      <c r="C32">
        <v>395.47027600000001</v>
      </c>
      <c r="D32">
        <v>396.95327800000001</v>
      </c>
      <c r="E32" s="5">
        <f t="shared" si="0"/>
        <v>1.483001999999999</v>
      </c>
      <c r="F32">
        <f t="shared" si="1"/>
        <v>396.21177699999998</v>
      </c>
      <c r="G32">
        <f>$G$75</f>
        <v>-0.18391900581333376</v>
      </c>
      <c r="H32">
        <f>$G$76</f>
        <v>4.0179724840742068</v>
      </c>
      <c r="I32">
        <f>$E$71</f>
        <v>1.9170267391304368</v>
      </c>
      <c r="J32">
        <f t="shared" si="2"/>
        <v>0.37359610870879345</v>
      </c>
      <c r="O32">
        <f t="shared" si="3"/>
        <v>1.0037499708321946</v>
      </c>
      <c r="Y32" s="5"/>
    </row>
    <row r="33" spans="2:25" x14ac:dyDescent="0.25">
      <c r="B33" s="1">
        <v>32</v>
      </c>
      <c r="C33">
        <v>395.019226</v>
      </c>
      <c r="D33">
        <v>396.84204099999999</v>
      </c>
      <c r="E33" s="5">
        <f t="shared" si="0"/>
        <v>1.8228149999999914</v>
      </c>
      <c r="F33">
        <f t="shared" si="1"/>
        <v>395.9306335</v>
      </c>
      <c r="G33">
        <f>$G$75</f>
        <v>-0.18391900581333376</v>
      </c>
      <c r="H33">
        <f>$G$76</f>
        <v>4.0179724840742068</v>
      </c>
      <c r="I33">
        <f>$E$71</f>
        <v>1.9170267391304368</v>
      </c>
      <c r="J33">
        <f t="shared" si="2"/>
        <v>0.45933011417003355</v>
      </c>
      <c r="O33">
        <f t="shared" si="3"/>
        <v>1.0046144969156514</v>
      </c>
      <c r="Y33" s="5"/>
    </row>
    <row r="34" spans="2:25" x14ac:dyDescent="0.25">
      <c r="B34" s="1">
        <v>33</v>
      </c>
      <c r="C34">
        <v>397.04946899999999</v>
      </c>
      <c r="D34">
        <v>397.30117799999999</v>
      </c>
      <c r="E34" s="5">
        <f t="shared" si="0"/>
        <v>0.25170900000000529</v>
      </c>
      <c r="F34">
        <f t="shared" si="1"/>
        <v>397.17532349999999</v>
      </c>
      <c r="G34">
        <f>$G$75</f>
        <v>-0.18391900581333376</v>
      </c>
      <c r="H34">
        <f>$G$76</f>
        <v>4.0179724840742068</v>
      </c>
      <c r="I34">
        <f>$E$71</f>
        <v>1.9170267391304368</v>
      </c>
      <c r="J34">
        <f t="shared" si="2"/>
        <v>6.3354707697344234E-2</v>
      </c>
      <c r="O34">
        <f t="shared" si="3"/>
        <v>1.0006339487133278</v>
      </c>
      <c r="Y34" s="5"/>
    </row>
    <row r="35" spans="2:25" x14ac:dyDescent="0.25">
      <c r="B35" s="1">
        <v>34</v>
      </c>
      <c r="C35">
        <v>371.37066700000003</v>
      </c>
      <c r="D35">
        <v>373.316284</v>
      </c>
      <c r="E35" s="5">
        <f t="shared" si="0"/>
        <v>1.9456169999999702</v>
      </c>
      <c r="F35">
        <f t="shared" si="1"/>
        <v>372.34347550000001</v>
      </c>
      <c r="G35">
        <f>$G$75</f>
        <v>-0.18391900581333376</v>
      </c>
      <c r="H35">
        <f>$G$76</f>
        <v>4.0179724840742068</v>
      </c>
      <c r="I35">
        <f>$E$71</f>
        <v>1.9170267391304368</v>
      </c>
      <c r="J35">
        <f t="shared" si="2"/>
        <v>0.52117121148671086</v>
      </c>
      <c r="O35">
        <f t="shared" si="3"/>
        <v>1.0052390163599001</v>
      </c>
      <c r="Y35" s="5"/>
    </row>
    <row r="36" spans="2:25" x14ac:dyDescent="0.25">
      <c r="B36" s="1">
        <v>35</v>
      </c>
      <c r="C36">
        <v>371.37756300000001</v>
      </c>
      <c r="D36">
        <v>373.53112800000002</v>
      </c>
      <c r="E36" s="5">
        <f t="shared" si="0"/>
        <v>2.1535650000000146</v>
      </c>
      <c r="F36">
        <f t="shared" si="1"/>
        <v>372.45434550000004</v>
      </c>
      <c r="G36">
        <f>$G$75</f>
        <v>-0.18391900581333376</v>
      </c>
      <c r="H36">
        <f>$G$76</f>
        <v>4.0179724840742068</v>
      </c>
      <c r="I36">
        <f>$E$71</f>
        <v>1.9170267391304368</v>
      </c>
      <c r="J36">
        <f t="shared" si="2"/>
        <v>0.57654231162228986</v>
      </c>
      <c r="O36">
        <f t="shared" si="3"/>
        <v>1.0057988559745059</v>
      </c>
      <c r="Y36" s="5"/>
    </row>
    <row r="37" spans="2:25" x14ac:dyDescent="0.25">
      <c r="B37" s="1">
        <v>36</v>
      </c>
      <c r="C37">
        <v>371.33523600000001</v>
      </c>
      <c r="D37">
        <v>373.89926100000002</v>
      </c>
      <c r="E37" s="5">
        <f t="shared" si="0"/>
        <v>2.5640250000000151</v>
      </c>
      <c r="F37">
        <f t="shared" si="1"/>
        <v>372.61724850000002</v>
      </c>
      <c r="G37">
        <f>$G$75</f>
        <v>-0.18391900581333376</v>
      </c>
      <c r="H37">
        <f>$G$76</f>
        <v>4.0179724840742068</v>
      </c>
      <c r="I37">
        <f>$E$71</f>
        <v>1.9170267391304368</v>
      </c>
      <c r="J37">
        <f t="shared" si="2"/>
        <v>0.68575289321045618</v>
      </c>
      <c r="O37">
        <f t="shared" si="3"/>
        <v>1.0069048793419648</v>
      </c>
      <c r="Y37" s="5"/>
    </row>
    <row r="38" spans="2:25" x14ac:dyDescent="0.25">
      <c r="B38" s="1">
        <v>37</v>
      </c>
      <c r="C38">
        <v>371.66296399999999</v>
      </c>
      <c r="D38">
        <v>372.993134</v>
      </c>
      <c r="E38" s="5">
        <f t="shared" si="0"/>
        <v>1.3301700000000096</v>
      </c>
      <c r="F38">
        <f t="shared" si="1"/>
        <v>372.32804899999996</v>
      </c>
      <c r="G38">
        <f>$G$75</f>
        <v>-0.18391900581333376</v>
      </c>
      <c r="H38">
        <f>$G$76</f>
        <v>4.0179724840742068</v>
      </c>
      <c r="I38">
        <f>$E$71</f>
        <v>1.9170267391304368</v>
      </c>
      <c r="J38">
        <f t="shared" si="2"/>
        <v>0.35662050551311475</v>
      </c>
      <c r="O38">
        <f t="shared" si="3"/>
        <v>1.0035789683902967</v>
      </c>
      <c r="Y38" s="5"/>
    </row>
    <row r="39" spans="2:25" x14ac:dyDescent="0.25">
      <c r="B39" s="1">
        <v>38</v>
      </c>
      <c r="C39">
        <v>371.62625100000002</v>
      </c>
      <c r="D39">
        <v>373.12524400000001</v>
      </c>
      <c r="E39" s="5">
        <f t="shared" si="0"/>
        <v>1.4989929999999845</v>
      </c>
      <c r="F39">
        <f t="shared" si="1"/>
        <v>372.37574749999999</v>
      </c>
      <c r="G39">
        <f>$G$75</f>
        <v>-0.18391900581333376</v>
      </c>
      <c r="H39">
        <f>$G$76</f>
        <v>4.0179724840742068</v>
      </c>
      <c r="I39">
        <f>$E$71</f>
        <v>1.9170267391304368</v>
      </c>
      <c r="J39">
        <f t="shared" si="2"/>
        <v>0.40173990479185706</v>
      </c>
      <c r="O39">
        <f t="shared" si="3"/>
        <v>1.004033603643355</v>
      </c>
      <c r="Y39" s="5"/>
    </row>
    <row r="40" spans="2:25" x14ac:dyDescent="0.25">
      <c r="B40" s="1">
        <v>39</v>
      </c>
      <c r="C40">
        <v>371.45114100000001</v>
      </c>
      <c r="D40">
        <v>373.626373</v>
      </c>
      <c r="E40" s="5">
        <f t="shared" si="0"/>
        <v>2.1752319999999941</v>
      </c>
      <c r="F40">
        <f t="shared" si="1"/>
        <v>372.53875700000003</v>
      </c>
      <c r="G40">
        <f>$G$75</f>
        <v>-0.18391900581333376</v>
      </c>
      <c r="H40">
        <f>$G$76</f>
        <v>4.0179724840742068</v>
      </c>
      <c r="I40">
        <f>$E$71</f>
        <v>1.9170267391304368</v>
      </c>
      <c r="J40">
        <f t="shared" si="2"/>
        <v>0.58219444803485376</v>
      </c>
      <c r="O40">
        <f t="shared" si="3"/>
        <v>1.0058560380085089</v>
      </c>
      <c r="Y40" s="5"/>
    </row>
    <row r="41" spans="2:25" x14ac:dyDescent="0.25">
      <c r="B41" s="1">
        <v>40</v>
      </c>
      <c r="C41">
        <v>371.48507699999999</v>
      </c>
      <c r="D41">
        <v>373.500092</v>
      </c>
      <c r="E41" s="5">
        <f t="shared" si="0"/>
        <v>2.0150150000000053</v>
      </c>
      <c r="F41">
        <f t="shared" si="1"/>
        <v>372.49258450000002</v>
      </c>
      <c r="G41">
        <f>$G$75</f>
        <v>-0.18391900581333376</v>
      </c>
      <c r="H41">
        <f>$G$76</f>
        <v>4.0179724840742068</v>
      </c>
      <c r="I41">
        <f>$E$71</f>
        <v>1.9170267391304368</v>
      </c>
      <c r="J41">
        <f t="shared" si="2"/>
        <v>0.53949518170399946</v>
      </c>
      <c r="O41">
        <f t="shared" si="3"/>
        <v>1.0054242151966712</v>
      </c>
      <c r="Y41" s="5"/>
    </row>
    <row r="42" spans="2:25" x14ac:dyDescent="0.25">
      <c r="B42" s="1">
        <v>41</v>
      </c>
      <c r="C42">
        <v>371.33981299999999</v>
      </c>
      <c r="D42">
        <v>373.57714800000002</v>
      </c>
      <c r="E42" s="5">
        <f t="shared" si="0"/>
        <v>2.23733500000003</v>
      </c>
      <c r="F42">
        <f t="shared" si="1"/>
        <v>372.45848050000001</v>
      </c>
      <c r="G42">
        <f>$G$75</f>
        <v>-0.18391900581333376</v>
      </c>
      <c r="H42">
        <f>$G$76</f>
        <v>4.0179724840742068</v>
      </c>
      <c r="I42">
        <f>$E$71</f>
        <v>1.9170267391304368</v>
      </c>
      <c r="J42">
        <f t="shared" si="2"/>
        <v>0.59889503733778437</v>
      </c>
      <c r="O42">
        <f t="shared" si="3"/>
        <v>1.0060250340030199</v>
      </c>
      <c r="Y42" s="5"/>
    </row>
    <row r="43" spans="2:25" x14ac:dyDescent="0.25">
      <c r="B43" s="1">
        <v>42</v>
      </c>
      <c r="C43">
        <v>322.074951</v>
      </c>
      <c r="D43">
        <v>325.10797100000002</v>
      </c>
      <c r="E43" s="5">
        <f t="shared" si="0"/>
        <v>3.0330200000000218</v>
      </c>
      <c r="F43">
        <f t="shared" si="1"/>
        <v>323.59146099999998</v>
      </c>
      <c r="G43">
        <f>$G$75</f>
        <v>-0.18391900581333376</v>
      </c>
      <c r="H43">
        <f>$G$76</f>
        <v>4.0179724840742068</v>
      </c>
      <c r="I43">
        <f>$E$71</f>
        <v>1.9170267391304368</v>
      </c>
      <c r="J43">
        <f t="shared" si="2"/>
        <v>0.93292698750841196</v>
      </c>
      <c r="O43">
        <f t="shared" si="3"/>
        <v>1.009417124773544</v>
      </c>
      <c r="Y43" s="5"/>
    </row>
    <row r="44" spans="2:25" x14ac:dyDescent="0.25">
      <c r="B44" s="1">
        <v>43</v>
      </c>
      <c r="C44">
        <v>321.91772500000002</v>
      </c>
      <c r="D44">
        <v>324.71426400000001</v>
      </c>
      <c r="E44" s="5">
        <f t="shared" si="0"/>
        <v>2.7965389999999957</v>
      </c>
      <c r="F44">
        <f t="shared" si="1"/>
        <v>323.31599449999999</v>
      </c>
      <c r="G44">
        <f>$G$75</f>
        <v>-0.18391900581333376</v>
      </c>
      <c r="H44">
        <f>$G$76</f>
        <v>4.0179724840742068</v>
      </c>
      <c r="I44">
        <f>$E$71</f>
        <v>1.9170267391304368</v>
      </c>
      <c r="J44">
        <f t="shared" si="2"/>
        <v>0.86123072191247974</v>
      </c>
      <c r="O44">
        <f t="shared" si="3"/>
        <v>1.0086871233946499</v>
      </c>
      <c r="Y44" s="5"/>
    </row>
    <row r="45" spans="2:25" x14ac:dyDescent="0.25">
      <c r="B45" s="1">
        <v>44</v>
      </c>
      <c r="C45">
        <v>321.813019</v>
      </c>
      <c r="D45">
        <v>325.074432</v>
      </c>
      <c r="E45" s="5">
        <f t="shared" si="0"/>
        <v>3.2614130000000046</v>
      </c>
      <c r="F45">
        <f t="shared" si="1"/>
        <v>323.44372550000003</v>
      </c>
      <c r="G45">
        <f>$G$75</f>
        <v>-0.18391900581333376</v>
      </c>
      <c r="H45">
        <f>$G$76</f>
        <v>4.0179724840742068</v>
      </c>
      <c r="I45">
        <f>$E$71</f>
        <v>1.9170267391304368</v>
      </c>
      <c r="J45">
        <f t="shared" si="2"/>
        <v>1.0032819191390618</v>
      </c>
      <c r="O45">
        <f t="shared" si="3"/>
        <v>1.0101344967650299</v>
      </c>
      <c r="Y45" s="5"/>
    </row>
    <row r="46" spans="2:25" x14ac:dyDescent="0.25">
      <c r="B46" s="1">
        <v>45</v>
      </c>
      <c r="C46">
        <v>322.810272</v>
      </c>
      <c r="D46">
        <v>324.72598299999999</v>
      </c>
      <c r="E46" s="5">
        <f t="shared" si="0"/>
        <v>1.9157109999999875</v>
      </c>
      <c r="F46">
        <f t="shared" si="1"/>
        <v>323.76812749999999</v>
      </c>
      <c r="G46">
        <f>$G$75</f>
        <v>-0.18391900581333376</v>
      </c>
      <c r="H46">
        <f>$G$76</f>
        <v>4.0179724840742068</v>
      </c>
      <c r="I46">
        <f>$E$71</f>
        <v>1.9170267391304368</v>
      </c>
      <c r="J46">
        <f t="shared" si="2"/>
        <v>0.58994693997122727</v>
      </c>
      <c r="O46">
        <f t="shared" si="3"/>
        <v>1.0059344796809935</v>
      </c>
      <c r="Y46" s="5"/>
    </row>
    <row r="47" spans="2:25" x14ac:dyDescent="0.25">
      <c r="B47" s="1">
        <v>46</v>
      </c>
      <c r="C47">
        <v>322.12023900000003</v>
      </c>
      <c r="D47">
        <v>324.600281</v>
      </c>
      <c r="E47" s="5">
        <f t="shared" si="0"/>
        <v>2.480041999999969</v>
      </c>
      <c r="F47">
        <f t="shared" si="1"/>
        <v>323.36026000000004</v>
      </c>
      <c r="G47">
        <f>$G$75</f>
        <v>-0.18391900581333376</v>
      </c>
      <c r="H47">
        <f>$G$76</f>
        <v>4.0179724840742068</v>
      </c>
      <c r="I47">
        <f>$E$71</f>
        <v>1.9170267391304368</v>
      </c>
      <c r="J47">
        <f t="shared" si="2"/>
        <v>0.76402952959858006</v>
      </c>
      <c r="O47">
        <f t="shared" si="3"/>
        <v>1.0076991188374227</v>
      </c>
      <c r="Y47" s="5"/>
    </row>
    <row r="48" spans="2:25" x14ac:dyDescent="0.25">
      <c r="B48" s="1">
        <v>47</v>
      </c>
      <c r="C48">
        <v>321.94149800000002</v>
      </c>
      <c r="D48">
        <v>324.78488199999998</v>
      </c>
      <c r="E48" s="5">
        <f t="shared" si="0"/>
        <v>2.8433839999999577</v>
      </c>
      <c r="F48">
        <f t="shared" si="1"/>
        <v>323.36319000000003</v>
      </c>
      <c r="G48">
        <f>$G$75</f>
        <v>-0.18391900581333376</v>
      </c>
      <c r="H48">
        <f>$G$76</f>
        <v>4.0179724840742068</v>
      </c>
      <c r="I48">
        <f>$E$71</f>
        <v>1.9170267391304368</v>
      </c>
      <c r="J48">
        <f t="shared" si="2"/>
        <v>0.87546685747520658</v>
      </c>
      <c r="O48">
        <f t="shared" si="3"/>
        <v>1.008831989717585</v>
      </c>
      <c r="Y48" s="5"/>
    </row>
    <row r="49" spans="2:25" s="5" customFormat="1" x14ac:dyDescent="0.25">
      <c r="B49" s="1">
        <v>51</v>
      </c>
      <c r="C49" s="5">
        <v>322.05847199999999</v>
      </c>
      <c r="D49" s="5">
        <v>324.823059</v>
      </c>
      <c r="E49" s="5">
        <f t="shared" si="0"/>
        <v>2.7645870000000059</v>
      </c>
      <c r="F49" s="5">
        <f t="shared" si="1"/>
        <v>323.4407655</v>
      </c>
      <c r="G49">
        <f>$G$75</f>
        <v>-0.18391900581333376</v>
      </c>
      <c r="H49">
        <f>$G$76</f>
        <v>4.0179724840742068</v>
      </c>
      <c r="I49">
        <f>$E$71</f>
        <v>1.9170267391304368</v>
      </c>
      <c r="J49">
        <f t="shared" si="2"/>
        <v>0.85110552450034216</v>
      </c>
      <c r="O49">
        <f t="shared" si="3"/>
        <v>1.008584115123045</v>
      </c>
      <c r="W49"/>
      <c r="X49"/>
    </row>
    <row r="50" spans="2:25" s="5" customFormat="1" x14ac:dyDescent="0.25">
      <c r="B50" s="1">
        <v>52</v>
      </c>
      <c r="C50" s="5">
        <v>322.49829099999999</v>
      </c>
      <c r="D50" s="5">
        <v>324.907104</v>
      </c>
      <c r="E50" s="5">
        <f t="shared" si="0"/>
        <v>2.4088130000000092</v>
      </c>
      <c r="F50" s="5">
        <f t="shared" si="1"/>
        <v>323.7026975</v>
      </c>
      <c r="G50">
        <f>$G$75</f>
        <v>-0.18391900581333376</v>
      </c>
      <c r="H50">
        <f>$G$76</f>
        <v>4.0179724840742068</v>
      </c>
      <c r="I50">
        <f>$E$71</f>
        <v>1.9170267391304368</v>
      </c>
      <c r="J50">
        <f t="shared" si="2"/>
        <v>0.74138514373634912</v>
      </c>
      <c r="O50">
        <f t="shared" si="3"/>
        <v>1.0074692271780132</v>
      </c>
      <c r="W50"/>
      <c r="X50"/>
    </row>
    <row r="51" spans="2:25" s="5" customFormat="1" x14ac:dyDescent="0.25">
      <c r="B51" s="1">
        <v>53</v>
      </c>
      <c r="C51" s="5">
        <v>322.41479500000003</v>
      </c>
      <c r="D51" s="5">
        <v>325.35726899999997</v>
      </c>
      <c r="E51" s="5">
        <f t="shared" si="0"/>
        <v>2.9424739999999474</v>
      </c>
      <c r="F51" s="5">
        <f t="shared" si="1"/>
        <v>323.886032</v>
      </c>
      <c r="G51">
        <f>$G$75</f>
        <v>-0.18391900581333376</v>
      </c>
      <c r="H51">
        <f>$G$76</f>
        <v>4.0179724840742068</v>
      </c>
      <c r="I51">
        <f>$E$71</f>
        <v>1.9170267391304368</v>
      </c>
      <c r="J51">
        <f t="shared" si="2"/>
        <v>0.90438243751054714</v>
      </c>
      <c r="O51">
        <f t="shared" si="3"/>
        <v>1.0091263615864772</v>
      </c>
      <c r="W51"/>
      <c r="X51"/>
    </row>
    <row r="52" spans="2:25" x14ac:dyDescent="0.25">
      <c r="B52" s="1">
        <v>54</v>
      </c>
      <c r="C52">
        <v>322.00933800000001</v>
      </c>
      <c r="D52">
        <v>325.30502300000001</v>
      </c>
      <c r="E52" s="5">
        <f t="shared" si="0"/>
        <v>3.2956849999999918</v>
      </c>
      <c r="F52">
        <f t="shared" si="1"/>
        <v>323.65718049999998</v>
      </c>
      <c r="G52">
        <f>$G$75</f>
        <v>-0.18391900581333376</v>
      </c>
      <c r="H52">
        <f>$G$76</f>
        <v>4.0179724840742068</v>
      </c>
      <c r="I52">
        <f>$E$71</f>
        <v>1.9170267391304368</v>
      </c>
      <c r="J52">
        <f t="shared" si="2"/>
        <v>1.0131060902800728</v>
      </c>
      <c r="O52">
        <f t="shared" si="3"/>
        <v>1.0102347497761075</v>
      </c>
      <c r="Y52" s="5"/>
    </row>
    <row r="53" spans="2:25" x14ac:dyDescent="0.25">
      <c r="B53" s="1">
        <v>55</v>
      </c>
      <c r="C53">
        <v>322.17773399999999</v>
      </c>
      <c r="D53">
        <v>325.01867700000003</v>
      </c>
      <c r="E53" s="5">
        <f t="shared" si="0"/>
        <v>2.8409430000000384</v>
      </c>
      <c r="F53">
        <f t="shared" si="1"/>
        <v>323.59820550000001</v>
      </c>
      <c r="G53">
        <f>$G$75</f>
        <v>-0.18391900581333376</v>
      </c>
      <c r="H53">
        <f>$G$76</f>
        <v>4.0179724840742068</v>
      </c>
      <c r="I53">
        <f>$E$71</f>
        <v>1.9170267391304368</v>
      </c>
      <c r="J53">
        <f t="shared" si="2"/>
        <v>0.87408607598265453</v>
      </c>
      <c r="O53">
        <f t="shared" si="3"/>
        <v>1.0088179371203847</v>
      </c>
      <c r="Y53" s="5"/>
    </row>
    <row r="54" spans="2:25" x14ac:dyDescent="0.25">
      <c r="B54" s="1">
        <v>56</v>
      </c>
      <c r="C54">
        <v>322.540009</v>
      </c>
      <c r="D54">
        <v>325.22598299999999</v>
      </c>
      <c r="E54" s="5">
        <f t="shared" si="0"/>
        <v>2.6859739999999874</v>
      </c>
      <c r="F54">
        <f t="shared" si="1"/>
        <v>323.88299599999999</v>
      </c>
      <c r="G54">
        <f>$G$75</f>
        <v>-0.18391900581333376</v>
      </c>
      <c r="H54">
        <f>$G$76</f>
        <v>4.0179724840742068</v>
      </c>
      <c r="I54">
        <f>$E$71</f>
        <v>1.9170267391304368</v>
      </c>
      <c r="J54">
        <f t="shared" si="2"/>
        <v>0.82587927791734506</v>
      </c>
      <c r="O54">
        <f t="shared" si="3"/>
        <v>1.0083275684412845</v>
      </c>
      <c r="Y54" s="5"/>
    </row>
    <row r="55" spans="2:25" x14ac:dyDescent="0.25">
      <c r="B55" s="1">
        <v>60</v>
      </c>
      <c r="C55">
        <v>314.98037699999998</v>
      </c>
      <c r="D55">
        <v>317.72467</v>
      </c>
      <c r="E55" s="5">
        <f t="shared" si="0"/>
        <v>2.7442930000000274</v>
      </c>
      <c r="F55">
        <f t="shared" ref="F55:F63" si="4">AVERAGE(C55,D55)</f>
        <v>316.35252349999996</v>
      </c>
      <c r="G55">
        <f>$G$75</f>
        <v>-0.18391900581333376</v>
      </c>
      <c r="H55">
        <f>$G$76</f>
        <v>4.0179724840742068</v>
      </c>
      <c r="I55">
        <f>$E$71</f>
        <v>1.9170267391304368</v>
      </c>
      <c r="J55">
        <f t="shared" si="2"/>
        <v>0.863733055415567</v>
      </c>
      <c r="O55">
        <f t="shared" si="3"/>
        <v>1.0087125840223374</v>
      </c>
      <c r="Y55" s="5"/>
    </row>
    <row r="56" spans="2:25" x14ac:dyDescent="0.25">
      <c r="B56" s="1">
        <v>61</v>
      </c>
      <c r="C56">
        <v>315.00329599999998</v>
      </c>
      <c r="D56">
        <v>317.67309599999999</v>
      </c>
      <c r="E56" s="5">
        <f t="shared" si="0"/>
        <v>2.6698000000000093</v>
      </c>
      <c r="F56">
        <f t="shared" si="4"/>
        <v>316.33819599999998</v>
      </c>
      <c r="G56">
        <f>$G$75</f>
        <v>-0.18391900581333376</v>
      </c>
      <c r="H56">
        <f>$G$76</f>
        <v>4.0179724840742068</v>
      </c>
      <c r="I56">
        <f>$E$71</f>
        <v>1.9170267391304368</v>
      </c>
      <c r="J56">
        <f t="shared" si="2"/>
        <v>0.84042370399538324</v>
      </c>
      <c r="O56">
        <f t="shared" si="3"/>
        <v>1.0084754668725753</v>
      </c>
      <c r="Y56" s="5"/>
    </row>
    <row r="57" spans="2:25" x14ac:dyDescent="0.25">
      <c r="B57" s="1">
        <v>62</v>
      </c>
      <c r="C57">
        <v>315.01599099999999</v>
      </c>
      <c r="D57">
        <v>318.40594499999997</v>
      </c>
      <c r="E57" s="5">
        <f t="shared" si="0"/>
        <v>3.3899539999999888</v>
      </c>
      <c r="F57">
        <f t="shared" si="4"/>
        <v>316.71096799999998</v>
      </c>
      <c r="G57">
        <f>$G$75</f>
        <v>-0.18391900581333376</v>
      </c>
      <c r="H57">
        <f>$G$76</f>
        <v>4.0179724840742068</v>
      </c>
      <c r="I57">
        <f>$E$71</f>
        <v>1.9170267391304368</v>
      </c>
      <c r="J57">
        <f t="shared" si="2"/>
        <v>1.06466416636787</v>
      </c>
      <c r="O57">
        <f t="shared" si="3"/>
        <v>1.0107612124363552</v>
      </c>
      <c r="Y57" s="5"/>
    </row>
    <row r="58" spans="2:25" x14ac:dyDescent="0.25">
      <c r="B58" s="1">
        <v>63</v>
      </c>
      <c r="C58">
        <v>315.27587899999997</v>
      </c>
      <c r="D58">
        <v>318.00247200000001</v>
      </c>
      <c r="E58" s="5">
        <f t="shared" ref="E58:E70" si="5">D58-C58</f>
        <v>2.7265930000000367</v>
      </c>
      <c r="F58">
        <f t="shared" si="4"/>
        <v>316.63917549999996</v>
      </c>
      <c r="G58">
        <f>$G$75</f>
        <v>-0.18391900581333376</v>
      </c>
      <c r="H58">
        <f>$G$76</f>
        <v>4.0179724840742068</v>
      </c>
      <c r="I58">
        <f>$E$71</f>
        <v>1.9170267391304368</v>
      </c>
      <c r="J58">
        <f t="shared" ref="J58:J63" si="6">(E58/D58)*100</f>
        <v>0.85741251722094669</v>
      </c>
      <c r="O58">
        <f t="shared" si="3"/>
        <v>1.0086482765781142</v>
      </c>
      <c r="Y58" s="5"/>
    </row>
    <row r="59" spans="2:25" x14ac:dyDescent="0.25">
      <c r="B59" s="1">
        <v>64</v>
      </c>
      <c r="C59">
        <v>315.20675699999998</v>
      </c>
      <c r="D59">
        <v>318.054688</v>
      </c>
      <c r="E59" s="5">
        <f t="shared" si="5"/>
        <v>2.8479310000000169</v>
      </c>
      <c r="F59">
        <f t="shared" si="4"/>
        <v>316.63072249999999</v>
      </c>
      <c r="G59">
        <f>$G$75</f>
        <v>-0.18391900581333376</v>
      </c>
      <c r="H59">
        <f>$G$76</f>
        <v>4.0179724840742068</v>
      </c>
      <c r="I59">
        <f>$E$71</f>
        <v>1.9170267391304368</v>
      </c>
      <c r="J59">
        <f t="shared" si="6"/>
        <v>0.89542179614092565</v>
      </c>
      <c r="O59">
        <f t="shared" ref="O59:O70" si="7">D59/C59</f>
        <v>1.0090351203987673</v>
      </c>
      <c r="Y59" s="5"/>
    </row>
    <row r="60" spans="2:25" s="10" customFormat="1" x14ac:dyDescent="0.25">
      <c r="B60" s="1">
        <v>65</v>
      </c>
      <c r="C60" s="10">
        <v>315.06774899999999</v>
      </c>
      <c r="D60" s="10">
        <v>318.08871499999998</v>
      </c>
      <c r="E60" s="5">
        <f t="shared" si="5"/>
        <v>3.0209659999999872</v>
      </c>
      <c r="F60">
        <f t="shared" si="4"/>
        <v>316.57823199999996</v>
      </c>
      <c r="G60">
        <f>$G$75</f>
        <v>-0.18391900581333376</v>
      </c>
      <c r="H60">
        <f>$G$76</f>
        <v>4.0179724840742068</v>
      </c>
      <c r="I60">
        <f>$E$71</f>
        <v>1.9170267391304368</v>
      </c>
      <c r="J60">
        <f t="shared" si="6"/>
        <v>0.94972435598665839</v>
      </c>
      <c r="O60">
        <f t="shared" si="7"/>
        <v>1.0095883060376325</v>
      </c>
      <c r="Y60" s="2"/>
    </row>
    <row r="61" spans="2:25" s="10" customFormat="1" x14ac:dyDescent="0.25">
      <c r="B61" s="1">
        <v>69</v>
      </c>
      <c r="C61" s="10">
        <v>284.52319299999999</v>
      </c>
      <c r="D61" s="10">
        <v>287.52716099999998</v>
      </c>
      <c r="E61" s="5">
        <f t="shared" si="5"/>
        <v>3.0039679999999862</v>
      </c>
      <c r="F61">
        <f t="shared" si="4"/>
        <v>286.02517699999999</v>
      </c>
      <c r="G61">
        <f>$G$75</f>
        <v>-0.18391900581333376</v>
      </c>
      <c r="H61">
        <f>$G$76</f>
        <v>4.0179724840742068</v>
      </c>
      <c r="I61">
        <f>$E$71</f>
        <v>1.9170267391304368</v>
      </c>
      <c r="J61">
        <f t="shared" si="6"/>
        <v>1.0447597331509098</v>
      </c>
      <c r="O61">
        <f t="shared" si="7"/>
        <v>1.0105579020406958</v>
      </c>
      <c r="Y61" s="2"/>
    </row>
    <row r="62" spans="2:25" s="10" customFormat="1" x14ac:dyDescent="0.25">
      <c r="B62" s="1">
        <v>72</v>
      </c>
      <c r="C62" s="10">
        <v>284.69097900000003</v>
      </c>
      <c r="D62" s="10">
        <v>287.03247099999999</v>
      </c>
      <c r="E62" s="5">
        <f t="shared" si="5"/>
        <v>2.3414919999999597</v>
      </c>
      <c r="F62">
        <f t="shared" si="4"/>
        <v>285.86172499999998</v>
      </c>
      <c r="G62">
        <f>$G$75</f>
        <v>-0.18391900581333376</v>
      </c>
      <c r="H62">
        <f>$G$76</f>
        <v>4.0179724840742068</v>
      </c>
      <c r="I62">
        <f>$E$71</f>
        <v>1.9170267391304368</v>
      </c>
      <c r="J62">
        <f t="shared" si="6"/>
        <v>0.81575857666638696</v>
      </c>
      <c r="O62">
        <f t="shared" si="7"/>
        <v>1.0082246792934031</v>
      </c>
      <c r="Y62" s="2"/>
    </row>
    <row r="63" spans="2:25" s="10" customFormat="1" x14ac:dyDescent="0.25">
      <c r="B63" s="1">
        <v>73</v>
      </c>
      <c r="C63" s="10">
        <v>284.561127</v>
      </c>
      <c r="D63" s="10">
        <v>287.52288800000002</v>
      </c>
      <c r="E63" s="5">
        <f t="shared" si="5"/>
        <v>2.9617610000000241</v>
      </c>
      <c r="F63">
        <f t="shared" si="4"/>
        <v>286.04200750000001</v>
      </c>
      <c r="G63">
        <f>$G$75</f>
        <v>-0.18391900581333376</v>
      </c>
      <c r="H63">
        <f>$G$76</f>
        <v>4.0179724840742068</v>
      </c>
      <c r="I63">
        <f>$E$71</f>
        <v>1.9170267391304368</v>
      </c>
      <c r="J63">
        <f t="shared" si="6"/>
        <v>1.0300957327612901</v>
      </c>
      <c r="O63">
        <f t="shared" si="7"/>
        <v>1.0104081714576567</v>
      </c>
      <c r="Y63" s="2"/>
    </row>
    <row r="64" spans="2:25" s="10" customFormat="1" ht="18" customHeight="1" x14ac:dyDescent="0.25">
      <c r="B64" s="1">
        <v>78</v>
      </c>
      <c r="C64" s="10">
        <v>279.048676</v>
      </c>
      <c r="D64" s="10">
        <v>281.21203600000001</v>
      </c>
      <c r="E64" s="5">
        <f t="shared" si="5"/>
        <v>2.1633600000000115</v>
      </c>
      <c r="F64">
        <f t="shared" ref="F64:F70" si="8">AVERAGE(C64,D64)</f>
        <v>280.13035600000001</v>
      </c>
      <c r="G64">
        <f>$G$75</f>
        <v>-0.18391900581333376</v>
      </c>
      <c r="H64">
        <f>$G$76</f>
        <v>4.0179724840742068</v>
      </c>
      <c r="I64">
        <f>$E$71</f>
        <v>1.9170267391304368</v>
      </c>
      <c r="J64">
        <f t="shared" ref="J64:J69" si="9">(E64/D64)*100</f>
        <v>0.76929850897278507</v>
      </c>
      <c r="O64">
        <f t="shared" si="7"/>
        <v>1.007752625925378</v>
      </c>
      <c r="Y64" s="2"/>
    </row>
    <row r="65" spans="1:33" s="10" customFormat="1" ht="18" customHeight="1" x14ac:dyDescent="0.25">
      <c r="B65" s="1">
        <v>79</v>
      </c>
      <c r="C65" s="10">
        <v>278.93814099999997</v>
      </c>
      <c r="D65" s="10">
        <v>281.73782299999999</v>
      </c>
      <c r="E65" s="5">
        <f t="shared" si="5"/>
        <v>2.7996820000000184</v>
      </c>
      <c r="F65">
        <f t="shared" si="8"/>
        <v>280.33798200000001</v>
      </c>
      <c r="G65">
        <f>$G$75</f>
        <v>-0.18391900581333376</v>
      </c>
      <c r="H65">
        <f>$G$76</f>
        <v>4.0179724840742068</v>
      </c>
      <c r="I65">
        <f>$E$71</f>
        <v>1.9170267391304368</v>
      </c>
      <c r="J65">
        <f t="shared" si="9"/>
        <v>0.9937189015619029</v>
      </c>
      <c r="O65">
        <f t="shared" si="7"/>
        <v>1.0100369278649493</v>
      </c>
      <c r="Y65" s="2"/>
    </row>
    <row r="66" spans="1:33" s="10" customFormat="1" ht="18" customHeight="1" x14ac:dyDescent="0.25">
      <c r="B66" s="1">
        <v>80</v>
      </c>
      <c r="C66" s="10">
        <v>278.75418100000002</v>
      </c>
      <c r="D66" s="10">
        <v>282.573578</v>
      </c>
      <c r="E66" s="5">
        <f t="shared" si="5"/>
        <v>3.8193969999999808</v>
      </c>
      <c r="F66">
        <f t="shared" si="8"/>
        <v>280.66387950000001</v>
      </c>
      <c r="G66">
        <f>$G$75</f>
        <v>-0.18391900581333376</v>
      </c>
      <c r="H66">
        <f>$G$76</f>
        <v>4.0179724840742068</v>
      </c>
      <c r="I66">
        <f>$E$71</f>
        <v>1.9170267391304368</v>
      </c>
      <c r="J66">
        <f t="shared" si="9"/>
        <v>1.3516468974321374</v>
      </c>
      <c r="O66">
        <f t="shared" si="7"/>
        <v>1.0137016671330212</v>
      </c>
      <c r="Y66" s="2"/>
    </row>
    <row r="67" spans="1:33" s="10" customFormat="1" x14ac:dyDescent="0.25">
      <c r="B67" s="1">
        <v>81</v>
      </c>
      <c r="C67" s="10">
        <v>279.04470800000001</v>
      </c>
      <c r="D67" s="10">
        <v>280.77972399999999</v>
      </c>
      <c r="E67" s="5">
        <f t="shared" si="5"/>
        <v>1.7350159999999732</v>
      </c>
      <c r="F67">
        <f t="shared" si="8"/>
        <v>279.912216</v>
      </c>
      <c r="G67">
        <f>$G$75</f>
        <v>-0.18391900581333376</v>
      </c>
      <c r="H67">
        <f>$G$76</f>
        <v>4.0179724840742068</v>
      </c>
      <c r="I67">
        <f>$E$71</f>
        <v>1.9170267391304368</v>
      </c>
      <c r="J67">
        <f t="shared" si="9"/>
        <v>0.61792781020041654</v>
      </c>
      <c r="O67">
        <f t="shared" si="7"/>
        <v>1.0062176989932379</v>
      </c>
      <c r="Y67" s="2"/>
    </row>
    <row r="68" spans="1:33" s="10" customFormat="1" x14ac:dyDescent="0.25">
      <c r="B68" s="1">
        <v>82</v>
      </c>
      <c r="C68" s="10">
        <v>279.04791299999999</v>
      </c>
      <c r="D68" s="10">
        <v>281.03979500000003</v>
      </c>
      <c r="E68" s="5">
        <f t="shared" si="5"/>
        <v>1.9918820000000323</v>
      </c>
      <c r="F68">
        <f t="shared" si="8"/>
        <v>280.04385400000001</v>
      </c>
      <c r="G68">
        <f>$G$75</f>
        <v>-0.18391900581333376</v>
      </c>
      <c r="H68">
        <f>$G$76</f>
        <v>4.0179724840742068</v>
      </c>
      <c r="I68">
        <f>$E$71</f>
        <v>1.9170267391304368</v>
      </c>
      <c r="J68">
        <f t="shared" si="9"/>
        <v>0.7087544310228493</v>
      </c>
      <c r="O68">
        <f t="shared" si="7"/>
        <v>1.0071381361666016</v>
      </c>
      <c r="Y68" s="2"/>
    </row>
    <row r="69" spans="1:33" s="10" customFormat="1" x14ac:dyDescent="0.25">
      <c r="B69" s="1">
        <v>83</v>
      </c>
      <c r="C69" s="10">
        <v>278.62210099999999</v>
      </c>
      <c r="D69" s="10">
        <v>281.00955199999999</v>
      </c>
      <c r="E69" s="5">
        <f t="shared" si="5"/>
        <v>2.3874509999999987</v>
      </c>
      <c r="F69">
        <f t="shared" si="8"/>
        <v>279.81582649999996</v>
      </c>
      <c r="G69">
        <f>$G$75</f>
        <v>-0.18391900581333376</v>
      </c>
      <c r="H69">
        <f>$G$76</f>
        <v>4.0179724840742068</v>
      </c>
      <c r="I69">
        <f>$E$71</f>
        <v>1.9170267391304368</v>
      </c>
      <c r="J69">
        <f t="shared" si="9"/>
        <v>0.84959781011287439</v>
      </c>
      <c r="O69">
        <f t="shared" si="7"/>
        <v>1.0085687782535242</v>
      </c>
      <c r="Y69" s="2"/>
    </row>
    <row r="70" spans="1:33" s="10" customFormat="1" x14ac:dyDescent="0.25">
      <c r="B70" s="1">
        <v>86</v>
      </c>
      <c r="C70" s="10">
        <v>278.72909499999997</v>
      </c>
      <c r="D70" s="10">
        <v>282.197968</v>
      </c>
      <c r="E70" s="5">
        <f t="shared" si="5"/>
        <v>3.4688730000000305</v>
      </c>
      <c r="F70">
        <f t="shared" si="8"/>
        <v>280.46353149999999</v>
      </c>
      <c r="G70">
        <f>$G$75</f>
        <v>-0.18391900581333376</v>
      </c>
      <c r="H70">
        <f>$G$76</f>
        <v>4.0179724840742068</v>
      </c>
      <c r="I70">
        <f>$E$71</f>
        <v>1.9170267391304368</v>
      </c>
      <c r="J70">
        <f t="shared" ref="J70" si="10">(E70/D70)*100</f>
        <v>1.2292338688987408</v>
      </c>
      <c r="O70">
        <f t="shared" si="7"/>
        <v>1.0124453207871966</v>
      </c>
      <c r="Y70" s="2"/>
    </row>
    <row r="71" spans="1:33" s="9" customFormat="1" x14ac:dyDescent="0.25">
      <c r="B71" s="9">
        <f>COUNT(B2:B70)</f>
        <v>69</v>
      </c>
      <c r="E71" s="14">
        <f>AVERAGE(E2:E70)</f>
        <v>1.9170267391304368</v>
      </c>
      <c r="F71" s="9" t="s">
        <v>0</v>
      </c>
      <c r="J71"/>
    </row>
    <row r="72" spans="1:33" x14ac:dyDescent="0.25">
      <c r="A72" s="2"/>
      <c r="E72" s="2">
        <f>STDEV(E2:E70)</f>
        <v>1.0719110943590666</v>
      </c>
      <c r="F72" t="s">
        <v>1</v>
      </c>
      <c r="G72" s="10"/>
      <c r="H72" s="10"/>
    </row>
    <row r="74" spans="1:33" ht="15.75" thickBot="1" x14ac:dyDescent="0.3">
      <c r="F74" t="s">
        <v>4</v>
      </c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</row>
    <row r="75" spans="1:33" x14ac:dyDescent="0.25">
      <c r="F75" s="7" t="s">
        <v>2</v>
      </c>
      <c r="G75" s="3">
        <f>E71-(1.96*E72)</f>
        <v>-0.18391900581333376</v>
      </c>
      <c r="H75" t="s">
        <v>17</v>
      </c>
      <c r="I75" s="1" t="s">
        <v>24</v>
      </c>
      <c r="J75" s="15">
        <f>E72/E71</f>
        <v>0.55915291762976949</v>
      </c>
      <c r="K75">
        <f>J75*1+0</f>
        <v>0.55915291762976949</v>
      </c>
      <c r="L75">
        <f>E71/800</f>
        <v>2.3962834239130461E-3</v>
      </c>
      <c r="M75" t="s">
        <v>25</v>
      </c>
      <c r="N75">
        <f>Q82</f>
        <v>0</v>
      </c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</row>
    <row r="76" spans="1:33" ht="15.75" thickBot="1" x14ac:dyDescent="0.3">
      <c r="F76" s="8" t="s">
        <v>3</v>
      </c>
      <c r="G76" s="4">
        <f>E71+(1.96*E72)</f>
        <v>4.0179724840742068</v>
      </c>
      <c r="H76" t="s">
        <v>18</v>
      </c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</row>
    <row r="77" spans="1:33" x14ac:dyDescent="0.25"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</row>
    <row r="78" spans="1:33" x14ac:dyDescent="0.25">
      <c r="F78" t="s">
        <v>7</v>
      </c>
      <c r="P78">
        <f>(G75-G76)/2</f>
        <v>-2.1009457449437701</v>
      </c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</row>
    <row r="79" spans="1:33" x14ac:dyDescent="0.25">
      <c r="F79" s="11" t="s">
        <v>8</v>
      </c>
      <c r="G79">
        <f>((E72)^2)/B71</f>
        <v>1.6652078176957272E-2</v>
      </c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</row>
    <row r="80" spans="1:33" x14ac:dyDescent="0.25">
      <c r="F80" s="11" t="s">
        <v>9</v>
      </c>
      <c r="G80">
        <f>((E72)^2)/(2*(B71-1))</f>
        <v>8.4484808397797938E-3</v>
      </c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</row>
    <row r="81" spans="3:33" x14ac:dyDescent="0.25">
      <c r="F81" s="12" t="s">
        <v>10</v>
      </c>
      <c r="G81" s="10" t="s">
        <v>11</v>
      </c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</row>
    <row r="82" spans="3:33" x14ac:dyDescent="0.25">
      <c r="E82" s="11" t="s">
        <v>14</v>
      </c>
      <c r="F82" s="12" t="s">
        <v>12</v>
      </c>
      <c r="G82" s="10">
        <f>E72/(SQRT(B71))</f>
        <v>0.12904293152651669</v>
      </c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</row>
    <row r="83" spans="3:33" ht="15.75" thickBot="1" x14ac:dyDescent="0.3">
      <c r="F83" s="13" t="s">
        <v>21</v>
      </c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</row>
    <row r="84" spans="3:33" ht="15" customHeight="1" x14ac:dyDescent="0.25">
      <c r="F84" s="20" t="s">
        <v>15</v>
      </c>
      <c r="G84" s="3">
        <f>E71+(1.984*G82)</f>
        <v>2.1730479152790458</v>
      </c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</row>
    <row r="85" spans="3:33" ht="15.75" thickBot="1" x14ac:dyDescent="0.3">
      <c r="F85" s="21"/>
      <c r="G85" s="4">
        <f>E71-(1.984*G82)</f>
        <v>1.6610055629818277</v>
      </c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</row>
    <row r="86" spans="3:33" x14ac:dyDescent="0.25">
      <c r="F86" s="22" t="s">
        <v>13</v>
      </c>
      <c r="G86" s="24">
        <f>1.71*G82</f>
        <v>0.22066341291034353</v>
      </c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</row>
    <row r="87" spans="3:33" ht="15.75" thickBot="1" x14ac:dyDescent="0.3">
      <c r="F87" s="23"/>
      <c r="G87" s="25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spans="3:33" x14ac:dyDescent="0.25">
      <c r="E88" t="s">
        <v>17</v>
      </c>
      <c r="F88" s="26" t="s">
        <v>16</v>
      </c>
      <c r="G88" s="3">
        <f>G75-(1.984*G86)</f>
        <v>-0.62171521702745536</v>
      </c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spans="3:33" ht="15.75" thickBot="1" x14ac:dyDescent="0.3">
      <c r="F89" s="27"/>
      <c r="G89" s="4">
        <f>G75+(1.984*G86)</f>
        <v>0.25387720540078779</v>
      </c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spans="3:33" x14ac:dyDescent="0.25">
      <c r="E90" t="s">
        <v>18</v>
      </c>
      <c r="F90" s="26" t="s">
        <v>19</v>
      </c>
      <c r="G90" s="3">
        <f>G76-(1.984*G86)</f>
        <v>3.5801762728600854</v>
      </c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</row>
    <row r="91" spans="3:33" ht="15.75" thickBot="1" x14ac:dyDescent="0.3">
      <c r="F91" s="27"/>
      <c r="G91" s="4">
        <f>G76+(1.984*G86)</f>
        <v>4.4557686952883282</v>
      </c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</row>
    <row r="92" spans="3:33" x14ac:dyDescent="0.25"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</row>
    <row r="93" spans="3:33" x14ac:dyDescent="0.25">
      <c r="C93" s="2"/>
      <c r="D93" s="2"/>
      <c r="E93" s="2"/>
      <c r="F93" s="19"/>
      <c r="G93" s="2"/>
      <c r="H93" s="2"/>
      <c r="I93" s="2"/>
      <c r="J93" s="2"/>
      <c r="K93" s="2"/>
      <c r="L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</row>
    <row r="94" spans="3:33" x14ac:dyDescent="0.25">
      <c r="C94" s="2"/>
      <c r="D94" s="2"/>
      <c r="E94" s="2"/>
      <c r="F94" s="19"/>
      <c r="G94" s="2"/>
      <c r="H94" s="2"/>
      <c r="I94" s="2"/>
      <c r="J94" s="2"/>
      <c r="K94" s="2"/>
      <c r="L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spans="3:33" x14ac:dyDescent="0.25">
      <c r="C95" s="2"/>
      <c r="D95" s="2"/>
      <c r="E95" s="2"/>
      <c r="F95" s="2"/>
      <c r="G95" s="2"/>
      <c r="H95" s="2"/>
      <c r="I95" s="2"/>
      <c r="J95" s="2"/>
      <c r="K95" s="2"/>
      <c r="L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spans="3:33" x14ac:dyDescent="0.25">
      <c r="C96" s="2"/>
      <c r="D96" s="2"/>
      <c r="E96" s="2"/>
      <c r="F96" s="2"/>
      <c r="G96" s="2"/>
      <c r="H96" s="2"/>
      <c r="I96" s="2"/>
      <c r="J96" s="2"/>
      <c r="K96" s="2"/>
      <c r="L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spans="3:33" x14ac:dyDescent="0.25">
      <c r="C97" s="2"/>
      <c r="D97" s="2"/>
      <c r="E97" s="2"/>
      <c r="F97" s="17"/>
      <c r="G97" s="17"/>
      <c r="H97" s="17"/>
      <c r="I97" s="17"/>
      <c r="J97" s="17"/>
      <c r="K97" s="2"/>
      <c r="L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spans="3:33" x14ac:dyDescent="0.25">
      <c r="C98" s="2"/>
      <c r="D98" s="2"/>
      <c r="E98" s="2"/>
      <c r="F98" s="17"/>
      <c r="G98" s="17"/>
      <c r="H98" s="17"/>
      <c r="I98" s="17"/>
      <c r="J98" s="17"/>
      <c r="K98" s="2"/>
      <c r="L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spans="3:33" x14ac:dyDescent="0.25">
      <c r="C99" s="2"/>
      <c r="D99" s="2"/>
      <c r="E99" s="2"/>
      <c r="F99" s="2"/>
      <c r="G99" s="2"/>
      <c r="H99" s="2"/>
      <c r="I99" s="2"/>
      <c r="J99" s="2"/>
      <c r="K99" s="2"/>
      <c r="L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3:33" x14ac:dyDescent="0.25">
      <c r="C100" s="2"/>
      <c r="D100" s="2"/>
      <c r="E100" s="2"/>
      <c r="F100" s="2"/>
      <c r="G100" s="2"/>
      <c r="H100" s="2"/>
      <c r="I100" s="2"/>
      <c r="J100" s="2"/>
      <c r="K100" s="2"/>
      <c r="L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spans="3:33" x14ac:dyDescent="0.25">
      <c r="C101" s="2"/>
      <c r="D101" s="2"/>
      <c r="E101" s="2"/>
      <c r="F101" s="17"/>
      <c r="G101" s="17"/>
      <c r="H101" s="17"/>
      <c r="I101" s="17"/>
      <c r="J101" s="17"/>
      <c r="K101" s="2"/>
      <c r="L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spans="3:33" x14ac:dyDescent="0.25">
      <c r="C102" s="2"/>
      <c r="D102" s="2"/>
      <c r="E102" s="2"/>
      <c r="F102" s="2"/>
      <c r="G102" s="2"/>
      <c r="H102" s="2"/>
      <c r="I102" s="2"/>
      <c r="J102" s="2"/>
      <c r="K102" s="2"/>
      <c r="L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spans="3:33" x14ac:dyDescent="0.25">
      <c r="C103" s="2"/>
      <c r="D103" s="2"/>
      <c r="E103" s="2"/>
      <c r="F103" s="2"/>
      <c r="G103" s="2"/>
      <c r="H103" s="2"/>
      <c r="I103" s="2"/>
      <c r="J103" s="2"/>
      <c r="K103" s="2"/>
      <c r="L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spans="3:33" x14ac:dyDescent="0.25">
      <c r="C104" s="2"/>
      <c r="D104" s="2"/>
      <c r="E104" s="2"/>
      <c r="F104" s="17"/>
      <c r="G104" s="2"/>
      <c r="H104" s="2"/>
      <c r="I104" s="2"/>
      <c r="J104" s="2"/>
      <c r="K104" s="2"/>
      <c r="L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  <row r="105" spans="3:33" x14ac:dyDescent="0.25">
      <c r="C105" s="2"/>
      <c r="D105" s="2"/>
      <c r="E105" s="2"/>
      <c r="F105" s="2"/>
      <c r="G105" s="2"/>
      <c r="H105" s="2"/>
      <c r="I105" s="2"/>
      <c r="J105" s="2"/>
      <c r="K105" s="2"/>
      <c r="L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</row>
    <row r="106" spans="3:33" x14ac:dyDescent="0.25">
      <c r="C106" s="2"/>
      <c r="D106" s="2"/>
      <c r="E106" s="2"/>
      <c r="F106" s="2"/>
      <c r="G106" s="2"/>
      <c r="H106" s="2"/>
      <c r="I106" s="2"/>
      <c r="J106" s="2"/>
      <c r="K106" s="2"/>
      <c r="L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</row>
    <row r="107" spans="3:33" x14ac:dyDescent="0.25">
      <c r="C107" s="2"/>
      <c r="D107" s="2"/>
      <c r="E107" s="2"/>
      <c r="F107" s="2"/>
      <c r="G107" s="2"/>
      <c r="H107" s="2"/>
      <c r="I107" s="2"/>
      <c r="J107" s="2"/>
      <c r="K107" s="2"/>
      <c r="L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</row>
    <row r="108" spans="3:33" x14ac:dyDescent="0.25">
      <c r="C108" s="2"/>
      <c r="D108" s="2"/>
      <c r="E108" s="2"/>
      <c r="F108" s="2"/>
      <c r="G108" s="2"/>
      <c r="H108" s="2"/>
      <c r="I108" s="2"/>
      <c r="J108" s="2"/>
      <c r="K108" s="2"/>
      <c r="L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</row>
    <row r="109" spans="3:33" x14ac:dyDescent="0.25">
      <c r="C109" s="2"/>
      <c r="D109" s="2"/>
      <c r="E109" s="2"/>
      <c r="F109" s="2"/>
      <c r="G109" s="2"/>
      <c r="H109" s="2"/>
      <c r="I109" s="2"/>
      <c r="J109" s="2"/>
      <c r="K109" s="2"/>
      <c r="L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</row>
    <row r="110" spans="3:33" x14ac:dyDescent="0.25">
      <c r="C110" s="2"/>
      <c r="D110" s="2"/>
      <c r="E110" s="2"/>
      <c r="F110" s="2"/>
      <c r="G110" s="2"/>
      <c r="H110" s="2"/>
      <c r="I110" s="2"/>
      <c r="J110" s="2"/>
      <c r="K110" s="2"/>
      <c r="L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</row>
    <row r="111" spans="3:33" x14ac:dyDescent="0.25"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</row>
    <row r="112" spans="3:33" x14ac:dyDescent="0.25"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</row>
    <row r="113" spans="21:33" x14ac:dyDescent="0.25"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</row>
    <row r="114" spans="21:33" x14ac:dyDescent="0.25"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</row>
    <row r="115" spans="21:33" x14ac:dyDescent="0.25">
      <c r="AD115" s="10"/>
      <c r="AE115" s="10"/>
    </row>
  </sheetData>
  <mergeCells count="6">
    <mergeCell ref="F93:F94"/>
    <mergeCell ref="F84:F85"/>
    <mergeCell ref="F86:F87"/>
    <mergeCell ref="G86:G87"/>
    <mergeCell ref="F88:F89"/>
    <mergeCell ref="F90:F91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workbookViewId="0">
      <selection activeCell="S15" sqref="S15"/>
    </sheetView>
  </sheetViews>
  <sheetFormatPr defaultColWidth="8.85546875" defaultRowHeight="15" x14ac:dyDescent="0.25"/>
  <sheetData>
    <row r="1" spans="1:2" x14ac:dyDescent="0.25">
      <c r="A1">
        <v>-107</v>
      </c>
      <c r="B1">
        <v>1</v>
      </c>
    </row>
    <row r="2" spans="1:2" x14ac:dyDescent="0.25">
      <c r="A2">
        <v>-90</v>
      </c>
      <c r="B2">
        <v>1</v>
      </c>
    </row>
    <row r="3" spans="1:2" x14ac:dyDescent="0.25">
      <c r="A3">
        <v>-64</v>
      </c>
      <c r="B3">
        <v>1</v>
      </c>
    </row>
    <row r="4" spans="1:2" x14ac:dyDescent="0.25">
      <c r="A4">
        <v>-58</v>
      </c>
      <c r="B4">
        <v>1</v>
      </c>
    </row>
    <row r="5" spans="1:2" x14ac:dyDescent="0.25">
      <c r="A5">
        <v>-52</v>
      </c>
      <c r="B5">
        <v>1</v>
      </c>
    </row>
    <row r="6" spans="1:2" x14ac:dyDescent="0.25">
      <c r="A6">
        <v>-50</v>
      </c>
      <c r="B6">
        <v>1</v>
      </c>
    </row>
    <row r="7" spans="1:2" x14ac:dyDescent="0.25">
      <c r="A7">
        <v>-44</v>
      </c>
      <c r="B7">
        <v>1</v>
      </c>
    </row>
    <row r="8" spans="1:2" x14ac:dyDescent="0.25">
      <c r="A8">
        <v>-36</v>
      </c>
      <c r="B8">
        <v>1</v>
      </c>
    </row>
    <row r="9" spans="1:2" x14ac:dyDescent="0.25">
      <c r="A9">
        <v>-35</v>
      </c>
      <c r="B9">
        <v>1</v>
      </c>
    </row>
    <row r="10" spans="1:2" x14ac:dyDescent="0.25">
      <c r="A10">
        <v>-31</v>
      </c>
      <c r="B10">
        <v>1</v>
      </c>
    </row>
    <row r="11" spans="1:2" x14ac:dyDescent="0.25">
      <c r="A11">
        <v>-28</v>
      </c>
      <c r="B11">
        <v>2</v>
      </c>
    </row>
    <row r="12" spans="1:2" x14ac:dyDescent="0.25">
      <c r="A12">
        <v>-27</v>
      </c>
      <c r="B12">
        <v>2</v>
      </c>
    </row>
    <row r="13" spans="1:2" x14ac:dyDescent="0.25">
      <c r="A13">
        <v>-26</v>
      </c>
      <c r="B13">
        <v>2</v>
      </c>
    </row>
    <row r="14" spans="1:2" x14ac:dyDescent="0.25">
      <c r="A14">
        <v>-24</v>
      </c>
      <c r="B14">
        <v>2</v>
      </c>
    </row>
    <row r="15" spans="1:2" x14ac:dyDescent="0.25">
      <c r="A15">
        <v>-23</v>
      </c>
      <c r="B15">
        <v>1</v>
      </c>
    </row>
    <row r="16" spans="1:2" x14ac:dyDescent="0.25">
      <c r="A16">
        <v>-22</v>
      </c>
      <c r="B16">
        <v>1</v>
      </c>
    </row>
    <row r="17" spans="1:2" x14ac:dyDescent="0.25">
      <c r="A17">
        <v>-21</v>
      </c>
      <c r="B17">
        <v>2</v>
      </c>
    </row>
    <row r="18" spans="1:2" x14ac:dyDescent="0.25">
      <c r="A18">
        <v>-20</v>
      </c>
      <c r="B18">
        <v>3</v>
      </c>
    </row>
    <row r="19" spans="1:2" x14ac:dyDescent="0.25">
      <c r="A19">
        <v>-19</v>
      </c>
      <c r="B19">
        <v>6</v>
      </c>
    </row>
    <row r="20" spans="1:2" x14ac:dyDescent="0.25">
      <c r="A20">
        <v>-18</v>
      </c>
      <c r="B20">
        <v>2</v>
      </c>
    </row>
    <row r="21" spans="1:2" x14ac:dyDescent="0.25">
      <c r="A21">
        <v>-17</v>
      </c>
      <c r="B21">
        <v>3</v>
      </c>
    </row>
    <row r="22" spans="1:2" x14ac:dyDescent="0.25">
      <c r="A22">
        <v>-16</v>
      </c>
      <c r="B22">
        <v>5</v>
      </c>
    </row>
    <row r="23" spans="1:2" x14ac:dyDescent="0.25">
      <c r="A23">
        <v>-15</v>
      </c>
      <c r="B23">
        <v>2</v>
      </c>
    </row>
    <row r="24" spans="1:2" x14ac:dyDescent="0.25">
      <c r="A24">
        <v>-14</v>
      </c>
      <c r="B24">
        <v>1</v>
      </c>
    </row>
    <row r="25" spans="1:2" x14ac:dyDescent="0.25">
      <c r="A25">
        <v>-13</v>
      </c>
      <c r="B25">
        <v>2</v>
      </c>
    </row>
    <row r="26" spans="1:2" x14ac:dyDescent="0.25">
      <c r="A26">
        <v>-12</v>
      </c>
      <c r="B26">
        <v>1</v>
      </c>
    </row>
    <row r="27" spans="1:2" x14ac:dyDescent="0.25">
      <c r="A27">
        <v>-11</v>
      </c>
      <c r="B27">
        <v>4</v>
      </c>
    </row>
    <row r="28" spans="1:2" x14ac:dyDescent="0.25">
      <c r="A28">
        <v>-10</v>
      </c>
      <c r="B28">
        <v>1</v>
      </c>
    </row>
    <row r="29" spans="1:2" x14ac:dyDescent="0.25">
      <c r="A29">
        <v>-9</v>
      </c>
      <c r="B29">
        <v>3</v>
      </c>
    </row>
    <row r="30" spans="1:2" x14ac:dyDescent="0.25">
      <c r="A30">
        <v>-8</v>
      </c>
      <c r="B30">
        <v>3</v>
      </c>
    </row>
    <row r="31" spans="1:2" x14ac:dyDescent="0.25">
      <c r="A31">
        <v>-7</v>
      </c>
      <c r="B31">
        <v>4</v>
      </c>
    </row>
    <row r="32" spans="1:2" x14ac:dyDescent="0.25">
      <c r="A32">
        <v>-6</v>
      </c>
      <c r="B32">
        <v>3</v>
      </c>
    </row>
    <row r="33" spans="1:2" x14ac:dyDescent="0.25">
      <c r="A33">
        <v>-5</v>
      </c>
      <c r="B33">
        <v>3</v>
      </c>
    </row>
    <row r="34" spans="1:2" x14ac:dyDescent="0.25">
      <c r="A34">
        <v>-4</v>
      </c>
      <c r="B34">
        <v>2</v>
      </c>
    </row>
    <row r="35" spans="1:2" x14ac:dyDescent="0.25">
      <c r="A35">
        <v>-2</v>
      </c>
      <c r="B35">
        <v>2</v>
      </c>
    </row>
    <row r="36" spans="1:2" x14ac:dyDescent="0.25">
      <c r="A36">
        <v>-1</v>
      </c>
      <c r="B36">
        <v>2</v>
      </c>
    </row>
    <row r="37" spans="1:2" x14ac:dyDescent="0.25">
      <c r="A37">
        <v>1</v>
      </c>
      <c r="B37">
        <v>4</v>
      </c>
    </row>
    <row r="38" spans="1:2" x14ac:dyDescent="0.25">
      <c r="A38">
        <v>3</v>
      </c>
      <c r="B38">
        <v>1</v>
      </c>
    </row>
    <row r="39" spans="1:2" x14ac:dyDescent="0.25">
      <c r="A39">
        <v>7</v>
      </c>
      <c r="B39">
        <v>1</v>
      </c>
    </row>
    <row r="40" spans="1:2" x14ac:dyDescent="0.25">
      <c r="A40">
        <v>8</v>
      </c>
      <c r="B40">
        <v>1</v>
      </c>
    </row>
    <row r="41" spans="1:2" x14ac:dyDescent="0.25">
      <c r="A41">
        <v>9</v>
      </c>
      <c r="B41">
        <v>1</v>
      </c>
    </row>
    <row r="42" spans="1:2" x14ac:dyDescent="0.25">
      <c r="A42">
        <v>14</v>
      </c>
      <c r="B42">
        <v>1</v>
      </c>
    </row>
    <row r="43" spans="1:2" x14ac:dyDescent="0.25">
      <c r="A43">
        <v>18</v>
      </c>
      <c r="B43">
        <v>1</v>
      </c>
    </row>
    <row r="44" spans="1:2" x14ac:dyDescent="0.25">
      <c r="A44">
        <v>19</v>
      </c>
      <c r="B44">
        <v>1</v>
      </c>
    </row>
  </sheetData>
  <sortState ref="A1:A85">
    <sortCondition ref="A1:A85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 10 models</vt:lpstr>
      <vt:lpstr> 10 contours</vt:lpstr>
      <vt:lpstr>Sheet2</vt:lpstr>
    </vt:vector>
  </TitlesOfParts>
  <Company>University of Bath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Seminati</dc:creator>
  <cp:lastModifiedBy>Elena Seminati</cp:lastModifiedBy>
  <dcterms:created xsi:type="dcterms:W3CDTF">2016-10-14T14:14:08Z</dcterms:created>
  <dcterms:modified xsi:type="dcterms:W3CDTF">2016-11-15T12:45:33Z</dcterms:modified>
</cp:coreProperties>
</file>